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eva\Desktop\23. Dzīvojamā mājas atjaunošana Kalna ielā 15, Kuldīgā\CA\"/>
    </mc:Choice>
  </mc:AlternateContent>
  <xr:revisionPtr revIDLastSave="0" documentId="13_ncr:1_{0D631E14-506F-49E5-A23B-E64020832879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Koptāme" sheetId="19" r:id="rId1"/>
    <sheet name="Kopsavilkums" sheetId="3" r:id="rId2"/>
    <sheet name="Buvlaukums" sheetId="39" r:id="rId3"/>
    <sheet name="Demontaza" sheetId="35" r:id="rId4"/>
    <sheet name="Buvdarbi" sheetId="41" r:id="rId5"/>
  </sheets>
  <definedNames>
    <definedName name="_xlnm._FilterDatabase" localSheetId="4" hidden="1">Buvdarbi!$C$21:$C$64</definedName>
    <definedName name="_xlnm._FilterDatabase" localSheetId="2" hidden="1">Buvlaukums!$C$21:$C$40</definedName>
    <definedName name="_xlnm._FilterDatabase" localSheetId="3" hidden="1">Demontaza!$C$21:$C$39</definedName>
    <definedName name="Excel_BuiltIn__FilterDatabase" localSheetId="4">Buvdarbi!$A$57:$P$58</definedName>
    <definedName name="Excel_BuiltIn__FilterDatabase" localSheetId="2">Buvlaukums!$A$33:$P$34</definedName>
    <definedName name="Excel_BuiltIn__FilterDatabase" localSheetId="3">Demontaza!$A$32:$P$33</definedName>
    <definedName name="Excel_BuiltIn__FilterDatabase">#REF!</definedName>
    <definedName name="_xlnm.Print_Area" localSheetId="1">Kopsavilkums!$A$1:$I$50</definedName>
    <definedName name="_xlnm.Print_Area" localSheetId="0">Koptāme!$A$1:$D$49</definedName>
    <definedName name="_xlnm.Print_Titles" localSheetId="4">Buvdarbi!$19:$20</definedName>
    <definedName name="_xlnm.Print_Titles" localSheetId="2">Buvlaukums!$19:$20</definedName>
    <definedName name="_xlnm.Print_Titles" localSheetId="3">Demontaza!$19:$20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1" l="1"/>
  <c r="B21" i="41" l="1"/>
  <c r="C21" i="41" s="1"/>
  <c r="D21" i="41" s="1"/>
  <c r="E21" i="41" s="1"/>
  <c r="F21" i="41" s="1"/>
  <c r="G21" i="41" s="1"/>
  <c r="H21" i="41" s="1"/>
  <c r="I21" i="41" s="1"/>
  <c r="J21" i="41" s="1"/>
  <c r="K21" i="41" s="1"/>
  <c r="L21" i="41" s="1"/>
  <c r="M21" i="41" s="1"/>
  <c r="N21" i="41" s="1"/>
  <c r="O21" i="41" s="1"/>
  <c r="P21" i="41" s="1"/>
  <c r="C15" i="41"/>
  <c r="A15" i="41"/>
  <c r="I14" i="41"/>
  <c r="C8" i="41"/>
  <c r="C7" i="41"/>
  <c r="C6" i="41"/>
  <c r="A5" i="41"/>
  <c r="P2" i="41"/>
  <c r="O2" i="41"/>
  <c r="N2" i="41"/>
  <c r="M2" i="41"/>
  <c r="L2" i="41"/>
  <c r="K2" i="41"/>
  <c r="J2" i="41"/>
  <c r="I2" i="41"/>
  <c r="H2" i="41"/>
  <c r="G2" i="41"/>
  <c r="F2" i="41"/>
  <c r="E2" i="41"/>
  <c r="D2" i="41"/>
  <c r="C2" i="41"/>
  <c r="B2" i="41"/>
  <c r="A2" i="35"/>
  <c r="O32" i="39"/>
  <c r="N32" i="39"/>
  <c r="L32" i="39"/>
  <c r="H32" i="39"/>
  <c r="M32" i="39" s="1"/>
  <c r="B21" i="39"/>
  <c r="C21" i="39" s="1"/>
  <c r="D21" i="39" s="1"/>
  <c r="E21" i="39" s="1"/>
  <c r="F21" i="39" s="1"/>
  <c r="G21" i="39" s="1"/>
  <c r="H21" i="39" s="1"/>
  <c r="I21" i="39" s="1"/>
  <c r="J21" i="39" s="1"/>
  <c r="K21" i="39" s="1"/>
  <c r="L21" i="39" s="1"/>
  <c r="M21" i="39" s="1"/>
  <c r="N21" i="39" s="1"/>
  <c r="O21" i="39" s="1"/>
  <c r="P21" i="39" s="1"/>
  <c r="C15" i="39"/>
  <c r="A15" i="39"/>
  <c r="I14" i="39"/>
  <c r="C8" i="39"/>
  <c r="C7" i="39"/>
  <c r="C6" i="39"/>
  <c r="A5" i="39"/>
  <c r="P2" i="39"/>
  <c r="O2" i="39"/>
  <c r="N2" i="39"/>
  <c r="M2" i="39"/>
  <c r="L2" i="39"/>
  <c r="K2" i="39"/>
  <c r="J2" i="39"/>
  <c r="I2" i="39"/>
  <c r="H2" i="39"/>
  <c r="G2" i="39"/>
  <c r="F2" i="39"/>
  <c r="E2" i="39"/>
  <c r="D2" i="39"/>
  <c r="C2" i="39"/>
  <c r="B2" i="39"/>
  <c r="A2" i="39"/>
  <c r="P58" i="41" l="1"/>
  <c r="P59" i="41" s="1"/>
  <c r="O58" i="41"/>
  <c r="H26" i="3" s="1"/>
  <c r="L58" i="41"/>
  <c r="I26" i="3" s="1"/>
  <c r="P32" i="39"/>
  <c r="O34" i="39"/>
  <c r="H24" i="3" s="1"/>
  <c r="L34" i="39"/>
  <c r="I24" i="3" s="1"/>
  <c r="K32" i="39"/>
  <c r="M58" i="41"/>
  <c r="F26" i="3" s="1"/>
  <c r="N58" i="41"/>
  <c r="G26" i="3" s="1"/>
  <c r="N34" i="39"/>
  <c r="G24" i="3" s="1"/>
  <c r="M34" i="39"/>
  <c r="F24" i="3" s="1"/>
  <c r="E26" i="3" l="1"/>
  <c r="P34" i="39"/>
  <c r="P35" i="39" s="1"/>
  <c r="P61" i="41" l="1"/>
  <c r="P60" i="41"/>
  <c r="P36" i="39"/>
  <c r="P37" i="39"/>
  <c r="P38" i="39" l="1"/>
  <c r="P39" i="39" s="1"/>
  <c r="P40" i="39" s="1"/>
  <c r="P62" i="41"/>
  <c r="P63" i="41" s="1"/>
  <c r="P64" i="41" s="1"/>
  <c r="P2" i="35"/>
  <c r="O2" i="35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13" i="3"/>
  <c r="A14" i="3"/>
  <c r="A14" i="41" l="1"/>
  <c r="A14" i="39"/>
  <c r="A13" i="41"/>
  <c r="A13" i="39"/>
  <c r="A13" i="35"/>
  <c r="N33" i="35" l="1"/>
  <c r="G25" i="3" s="1"/>
  <c r="O33" i="35"/>
  <c r="H25" i="3" s="1"/>
  <c r="L33" i="35"/>
  <c r="I25" i="3" s="1"/>
  <c r="M33" i="35" l="1"/>
  <c r="F25" i="3" s="1"/>
  <c r="C8" i="35" l="1"/>
  <c r="C7" i="35"/>
  <c r="C6" i="35"/>
  <c r="A5" i="35"/>
  <c r="P33" i="35" l="1"/>
  <c r="P34" i="35" s="1"/>
  <c r="P36" i="35" l="1"/>
  <c r="P35" i="35"/>
  <c r="A11" i="3"/>
  <c r="C38" i="3"/>
  <c r="C67" i="41" s="1"/>
  <c r="C48" i="3"/>
  <c r="A3" i="3"/>
  <c r="B21" i="35"/>
  <c r="C21" i="35" s="1"/>
  <c r="D21" i="35" s="1"/>
  <c r="E21" i="35" s="1"/>
  <c r="F21" i="35" s="1"/>
  <c r="G21" i="35" s="1"/>
  <c r="H21" i="35" s="1"/>
  <c r="I21" i="35" s="1"/>
  <c r="J21" i="35" s="1"/>
  <c r="K21" i="35" s="1"/>
  <c r="L21" i="35" s="1"/>
  <c r="M21" i="35" s="1"/>
  <c r="N21" i="35" s="1"/>
  <c r="O21" i="35" s="1"/>
  <c r="P21" i="35" s="1"/>
  <c r="C15" i="35"/>
  <c r="A15" i="35"/>
  <c r="I14" i="35"/>
  <c r="A12" i="3"/>
  <c r="A12" i="35" l="1"/>
  <c r="A12" i="41"/>
  <c r="A12" i="39"/>
  <c r="J44" i="35"/>
  <c r="J69" i="41"/>
  <c r="J45" i="39"/>
  <c r="A11" i="39"/>
  <c r="A11" i="41"/>
  <c r="C42" i="35"/>
  <c r="C43" i="39"/>
  <c r="A11" i="35"/>
  <c r="A14" i="35"/>
  <c r="H28" i="3" l="1"/>
  <c r="G28" i="3"/>
  <c r="I28" i="3"/>
  <c r="E17" i="3" s="1"/>
  <c r="E25" i="3"/>
  <c r="E24" i="3" l="1"/>
  <c r="E28" i="3" s="1"/>
  <c r="E29" i="3" s="1"/>
  <c r="F28" i="3"/>
  <c r="E31" i="3" l="1"/>
  <c r="E30" i="3"/>
  <c r="P37" i="35"/>
  <c r="P38" i="35" l="1"/>
  <c r="P39" i="35" s="1"/>
  <c r="E32" i="3"/>
  <c r="E16" i="3" s="1"/>
</calcChain>
</file>

<file path=xl/sharedStrings.xml><?xml version="1.0" encoding="utf-8"?>
<sst xmlns="http://schemas.openxmlformats.org/spreadsheetml/2006/main" count="252" uniqueCount="136">
  <si>
    <t>Nr. p. k.</t>
  </si>
  <si>
    <t>Darba nosaukums</t>
  </si>
  <si>
    <t>Kopā</t>
  </si>
  <si>
    <t>Nr.p.k.</t>
  </si>
  <si>
    <t>Darba veids</t>
  </si>
  <si>
    <t>tai skaitā</t>
  </si>
  <si>
    <t>Kopā bez PVN:</t>
  </si>
  <si>
    <t>Laika norma (c/h)</t>
  </si>
  <si>
    <t>Vienības izmaksas, EUR</t>
  </si>
  <si>
    <t>Kopā uz visu apjomu, EUR</t>
  </si>
  <si>
    <t>Darbietilpība (c/h)</t>
  </si>
  <si>
    <t>(darba veids vai konstruktīvā elementa nosaukums)</t>
  </si>
  <si>
    <t>Tāmes izmaksa</t>
  </si>
  <si>
    <t xml:space="preserve">Tāme sastādīta :  </t>
  </si>
  <si>
    <t>Kods</t>
  </si>
  <si>
    <t>Mērvienība</t>
  </si>
  <si>
    <t>Daudzums</t>
  </si>
  <si>
    <t>Darb-
ietilpība
 (c/h)</t>
  </si>
  <si>
    <t>Apstiprinu:</t>
  </si>
  <si>
    <t>(pasūtītāja paraksts un tā atšifrējums)</t>
  </si>
  <si>
    <t>Z.v.</t>
  </si>
  <si>
    <t xml:space="preserve">PVN </t>
  </si>
  <si>
    <t>Kopējā darbietilpība, c/h</t>
  </si>
  <si>
    <t>Tāmes Nr.</t>
  </si>
  <si>
    <t>Pavisam būvniecības izmaksas</t>
  </si>
  <si>
    <t xml:space="preserve"> </t>
  </si>
  <si>
    <t>Sastādīja:</t>
  </si>
  <si>
    <t xml:space="preserve"> BŪVNIECĪBAS KOPTĀME</t>
  </si>
  <si>
    <t>1</t>
  </si>
  <si>
    <t>2</t>
  </si>
  <si>
    <t xml:space="preserve"> Kopsavilkuma aprēķins Nr.1</t>
  </si>
  <si>
    <t>Tiešās izmaksas kopā, t. sk. darba devēja sociālais nodoklis (24,09%)</t>
  </si>
  <si>
    <t>Par kopējo summu</t>
  </si>
  <si>
    <t>mehānismi             ( € )</t>
  </si>
  <si>
    <t>materiāli ( € )</t>
  </si>
  <si>
    <t>darba  alga ( € )</t>
  </si>
  <si>
    <t>Tāmes izmaksas   ( € )</t>
  </si>
  <si>
    <t>Tāmes izmaksas     ( € )</t>
  </si>
  <si>
    <t>darba alga ( € )</t>
  </si>
  <si>
    <t>būviz-strādājumi      ( € )</t>
  </si>
  <si>
    <t>mehānismi ( € )</t>
  </si>
  <si>
    <t>kopā           ( € )</t>
  </si>
  <si>
    <t>darba alga   ( € )</t>
  </si>
  <si>
    <t>summa  ( € )</t>
  </si>
  <si>
    <t>Darba samaksas likme  ( € /h)</t>
  </si>
  <si>
    <t>Lokālā tāme Nr. 1</t>
  </si>
  <si>
    <t>Līguma summa Kopā</t>
  </si>
  <si>
    <t>PVN 21%</t>
  </si>
  <si>
    <t>Kopā ar PVN</t>
  </si>
  <si>
    <t>(paraksts un tā atšifrējums)</t>
  </si>
  <si>
    <t xml:space="preserve"> (paraksts un tā atšifrējums)</t>
  </si>
  <si>
    <t>Grupiņas "Bitīte"remontdarbi</t>
  </si>
  <si>
    <t>1.</t>
  </si>
  <si>
    <t xml:space="preserve"> Izpildītājs:                         </t>
  </si>
  <si>
    <t>Pasūtītājs: KKP</t>
  </si>
  <si>
    <t>2025.gada ____.____________</t>
  </si>
  <si>
    <t xml:space="preserve"> Izpildītājs:                  </t>
  </si>
  <si>
    <t xml:space="preserve">2025.gada </t>
  </si>
  <si>
    <t>Būvlaukuma ierīkošana</t>
  </si>
  <si>
    <t>Demontāža</t>
  </si>
  <si>
    <t>3</t>
  </si>
  <si>
    <t>Būvdarbi</t>
  </si>
  <si>
    <t>Būvlaukums</t>
  </si>
  <si>
    <t>Būvtāfeles uzstādīšana</t>
  </si>
  <si>
    <t xml:space="preserve">būvtāfele </t>
  </si>
  <si>
    <t xml:space="preserve">Pārvietojamās WC uzstādīšana </t>
  </si>
  <si>
    <t>gab.</t>
  </si>
  <si>
    <t xml:space="preserve">m </t>
  </si>
  <si>
    <t>m</t>
  </si>
  <si>
    <r>
      <t>m</t>
    </r>
    <r>
      <rPr>
        <sz val="10"/>
        <rFont val="Calibri"/>
        <family val="2"/>
      </rPr>
      <t>²</t>
    </r>
  </si>
  <si>
    <t>kompl.</t>
  </si>
  <si>
    <t>WC noma, apkalpošana(3 meneši)</t>
  </si>
  <si>
    <t>vagoniņa noma (3 mēneši)</t>
  </si>
  <si>
    <t>Ugunsdzēsības stenda uzstādīšana</t>
  </si>
  <si>
    <t>Būvlaukuma norobežošana ar modulāro žoga posmiem</t>
  </si>
  <si>
    <t>modulārā žoga noma</t>
  </si>
  <si>
    <r>
      <t>m</t>
    </r>
    <r>
      <rPr>
        <sz val="10"/>
        <rFont val="Times New Roman"/>
        <family val="1"/>
      </rPr>
      <t>³</t>
    </r>
  </si>
  <si>
    <t>Konteinera tipa darbinieku vagonoņa uzstādīšana</t>
  </si>
  <si>
    <t>mūrjava</t>
  </si>
  <si>
    <t>kg</t>
  </si>
  <si>
    <t>m²</t>
  </si>
  <si>
    <t>kompl</t>
  </si>
  <si>
    <t>Tāme sastādīta 2025. gada tirgus cenās, pamatojoties uz izstrādāto būvprojektu</t>
  </si>
  <si>
    <t>Objekta nosaukums: Kalna iela 15</t>
  </si>
  <si>
    <t>Būves nosaukums: Dzīvojamās ēkas atjaunošana</t>
  </si>
  <si>
    <t>Objekta adrese: Kaņa iela 15, Kuldīga, Kuldīgas nov., LV-3301,</t>
  </si>
  <si>
    <t>Dzīvojamās ēkas atjaunošana</t>
  </si>
  <si>
    <t>Bojātās cokola daļas demontāža (atgūtie laukakmeņi, škeltie akmeņi izmantojami atkārtoti)</t>
  </si>
  <si>
    <t>Demontēt bojāto sienas apakšējā vainagu posmu</t>
  </si>
  <si>
    <t>Ietves seguma demontāža skartajās vietās</t>
  </si>
  <si>
    <t>Notekrenes saudzīga demontāž</t>
  </si>
  <si>
    <t>Saudzīga stūra nosegdēļa demontāža</t>
  </si>
  <si>
    <t>gab</t>
  </si>
  <si>
    <t>Tērauda būvkalumu un naglu saudzīga demontāža</t>
  </si>
  <si>
    <t>Cokols</t>
  </si>
  <si>
    <t>Būvbedres rakšanas darbi</t>
  </si>
  <si>
    <t>Atīrīšana no birstošajiem elementiem,</t>
  </si>
  <si>
    <t>Atbilstoši AR skaidrojošā apraksta 4.4.2. veido pamatu</t>
  </si>
  <si>
    <t>m³</t>
  </si>
  <si>
    <r>
      <t xml:space="preserve">stiegrojums </t>
    </r>
    <r>
      <rPr>
        <sz val="10"/>
        <rFont val="AIGDT"/>
        <charset val="2"/>
      </rPr>
      <t>n</t>
    </r>
    <r>
      <rPr>
        <sz val="10"/>
        <rFont val="Arial"/>
        <family val="2"/>
        <charset val="186"/>
      </rPr>
      <t>12</t>
    </r>
  </si>
  <si>
    <t>šķembu 0-45 masijuma pabērums</t>
  </si>
  <si>
    <t>betons C20/25</t>
  </si>
  <si>
    <t>Enkurojumu izbūve</t>
  </si>
  <si>
    <r>
      <t xml:space="preserve">stiegrojums </t>
    </r>
    <r>
      <rPr>
        <sz val="10"/>
        <rFont val="AIGDT"/>
        <charset val="2"/>
      </rPr>
      <t>n</t>
    </r>
    <r>
      <rPr>
        <sz val="10"/>
        <rFont val="Arial"/>
        <family val="2"/>
        <charset val="186"/>
      </rPr>
      <t>12</t>
    </r>
  </si>
  <si>
    <t>enkurmassa</t>
  </si>
  <si>
    <t>Laukakmens mūra mūrīšana ar šķembu iespraudumiem</t>
  </si>
  <si>
    <t>Ārsiena</t>
  </si>
  <si>
    <t>koka elements 150x200x1000</t>
  </si>
  <si>
    <t>Ārsienas vainagsijas bojātās daļas protezēšana izmantojot atgūto tērauda būvkalumus</t>
  </si>
  <si>
    <t>Demontētā nosegdēļa montāža</t>
  </si>
  <si>
    <t>individuāli izgatavotas kaltas naglas</t>
  </si>
  <si>
    <t>Pārsegums</t>
  </si>
  <si>
    <t>Bojāto siju nomaiņa, montāža</t>
  </si>
  <si>
    <t>koka  sijas 200x200</t>
  </si>
  <si>
    <t>ruberoīds</t>
  </si>
  <si>
    <t xml:space="preserve">Grīdas demontāža bojāto siju vietā </t>
  </si>
  <si>
    <t>Pārseguma pildījuma atjaunošana izmantojot atgūto materiālu</t>
  </si>
  <si>
    <t>Stūra mūrīšana ar atgūtajiem pilnmāla kieģeļiem</t>
  </si>
  <si>
    <t>Grīda</t>
  </si>
  <si>
    <t>Grīdas atjaunošana</t>
  </si>
  <si>
    <t>grīdas dēļi</t>
  </si>
  <si>
    <t>Atjaunotā cokola daļas apmešana</t>
  </si>
  <si>
    <t>kaļķa apmetums</t>
  </si>
  <si>
    <t>Starpsiju pildījuma demontāža, pec iespējas saglabājot pārseguma dēļus</t>
  </si>
  <si>
    <t>naglas 100mm</t>
  </si>
  <si>
    <t>gk</t>
  </si>
  <si>
    <t>Bruģis</t>
  </si>
  <si>
    <t>Ietves bruģa atjaunošana izmantojot atgūto materiālu</t>
  </si>
  <si>
    <t>Cokola apmestās daļas krāsošana</t>
  </si>
  <si>
    <t>l</t>
  </si>
  <si>
    <t>kaļķa krāsa</t>
  </si>
  <si>
    <t xml:space="preserve">Virsizdevumi </t>
  </si>
  <si>
    <t xml:space="preserve">t.sk. darba aizsardzība </t>
  </si>
  <si>
    <t>Peļņa</t>
  </si>
  <si>
    <t>Virsizdevumi</t>
  </si>
  <si>
    <t>t.sk. darba aizsardzība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</si>
</sst>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_-* #,##0.00\ _L_s_-;\-* #,##0.00\ _L_s_-;_-* &quot;-&quot;??\ _L_s_-;_-@_-"/>
    <numFmt numFmtId="166" formatCode="_-* #,##0.00\ [$€-426]_-;\-* #,##0.00\ [$€-426]_-;_-* &quot;-&quot;??\ [$€-426]_-;_-@_-"/>
  </numFmts>
  <fonts count="46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color indexed="8"/>
      <name val="Arial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18"/>
      <color indexed="56"/>
      <name val="Cambria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sz val="10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u/>
      <sz val="10"/>
      <color indexed="12"/>
      <name val="Times New Roman"/>
      <family val="1"/>
      <charset val="186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7"/>
      <name val="Arial"/>
      <family val="2"/>
    </font>
    <font>
      <sz val="7"/>
      <name val="Arial"/>
      <family val="2"/>
      <charset val="186"/>
    </font>
    <font>
      <sz val="9"/>
      <name val="Arial"/>
      <family val="2"/>
      <charset val="186"/>
    </font>
    <font>
      <i/>
      <sz val="9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Calibri"/>
      <family val="2"/>
    </font>
    <font>
      <sz val="10"/>
      <name val="Times New Roman"/>
      <family val="1"/>
    </font>
    <font>
      <sz val="10"/>
      <name val="AIGDT"/>
      <charset val="2"/>
    </font>
  </fonts>
  <fills count="2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9">
    <xf numFmtId="0" fontId="0" fillId="0" borderId="0"/>
    <xf numFmtId="0" fontId="11" fillId="2" borderId="0" applyNumberFormat="0" applyBorder="0" applyProtection="0">
      <alignment vertical="center" wrapText="1"/>
    </xf>
    <xf numFmtId="0" fontId="11" fillId="3" borderId="0" applyNumberFormat="0" applyBorder="0" applyProtection="0">
      <alignment vertical="center" wrapText="1"/>
    </xf>
    <xf numFmtId="0" fontId="10" fillId="4" borderId="0" applyNumberFormat="0" applyBorder="0" applyProtection="0">
      <alignment vertical="center" wrapText="1"/>
    </xf>
    <xf numFmtId="0" fontId="10" fillId="5" borderId="0" applyNumberFormat="0" applyBorder="0" applyProtection="0">
      <alignment vertical="center" wrapText="1"/>
    </xf>
    <xf numFmtId="0" fontId="10" fillId="6" borderId="0" applyNumberFormat="0" applyBorder="0" applyProtection="0">
      <alignment vertical="center" wrapText="1"/>
    </xf>
    <xf numFmtId="0" fontId="10" fillId="7" borderId="0" applyNumberFormat="0" applyBorder="0" applyProtection="0">
      <alignment vertical="center" wrapText="1"/>
    </xf>
    <xf numFmtId="0" fontId="10" fillId="8" borderId="0" applyNumberFormat="0" applyBorder="0" applyProtection="0">
      <alignment vertical="center" wrapText="1"/>
    </xf>
    <xf numFmtId="0" fontId="10" fillId="9" borderId="0" applyNumberFormat="0" applyBorder="0" applyProtection="0">
      <alignment vertical="center" wrapText="1"/>
    </xf>
    <xf numFmtId="0" fontId="11" fillId="10" borderId="0" applyNumberFormat="0" applyBorder="0" applyProtection="0">
      <alignment vertical="center" wrapText="1"/>
    </xf>
    <xf numFmtId="0" fontId="11" fillId="11" borderId="0" applyNumberFormat="0" applyBorder="0" applyProtection="0">
      <alignment vertical="center" wrapText="1"/>
    </xf>
    <xf numFmtId="0" fontId="10" fillId="12" borderId="0" applyNumberFormat="0" applyBorder="0" applyProtection="0">
      <alignment vertical="center" wrapText="1"/>
    </xf>
    <xf numFmtId="0" fontId="10" fillId="13" borderId="0" applyNumberFormat="0" applyBorder="0" applyProtection="0">
      <alignment vertical="center" wrapText="1"/>
    </xf>
    <xf numFmtId="0" fontId="10" fillId="14" borderId="0" applyNumberFormat="0" applyBorder="0" applyProtection="0">
      <alignment vertical="center" wrapText="1"/>
    </xf>
    <xf numFmtId="0" fontId="10" fillId="7" borderId="0" applyNumberFormat="0" applyBorder="0" applyProtection="0">
      <alignment vertical="center" wrapText="1"/>
    </xf>
    <xf numFmtId="0" fontId="10" fillId="12" borderId="0" applyNumberFormat="0" applyBorder="0" applyProtection="0">
      <alignment vertical="center" wrapText="1"/>
    </xf>
    <xf numFmtId="0" fontId="10" fillId="15" borderId="0" applyNumberFormat="0" applyBorder="0" applyProtection="0">
      <alignment vertical="center" wrapText="1"/>
    </xf>
    <xf numFmtId="0" fontId="11" fillId="16" borderId="0" applyNumberFormat="0" applyBorder="0" applyProtection="0">
      <alignment vertical="center" wrapText="1"/>
    </xf>
    <xf numFmtId="0" fontId="11" fillId="17" borderId="0" applyNumberFormat="0" applyBorder="0" applyProtection="0">
      <alignment vertical="center" wrapText="1"/>
    </xf>
    <xf numFmtId="0" fontId="11" fillId="18" borderId="0" applyNumberFormat="0" applyBorder="0" applyProtection="0">
      <alignment vertical="center" wrapText="1"/>
    </xf>
    <xf numFmtId="0" fontId="11" fillId="13" borderId="0" applyNumberFormat="0" applyBorder="0" applyProtection="0">
      <alignment vertical="center" wrapText="1"/>
    </xf>
    <xf numFmtId="0" fontId="11" fillId="14" borderId="0" applyNumberFormat="0" applyBorder="0" applyProtection="0">
      <alignment vertical="center" wrapText="1"/>
    </xf>
    <xf numFmtId="0" fontId="11" fillId="11" borderId="0" applyNumberFormat="0" applyBorder="0" applyProtection="0">
      <alignment vertical="center" wrapText="1"/>
    </xf>
    <xf numFmtId="0" fontId="11" fillId="16" borderId="0" applyNumberFormat="0" applyBorder="0" applyProtection="0">
      <alignment vertical="center" wrapText="1"/>
    </xf>
    <xf numFmtId="0" fontId="11" fillId="19" borderId="0" applyNumberFormat="0" applyBorder="0" applyProtection="0">
      <alignment vertical="center" wrapText="1"/>
    </xf>
    <xf numFmtId="0" fontId="12" fillId="20" borderId="1" applyNumberFormat="0" applyProtection="0">
      <alignment vertical="center" wrapText="1"/>
    </xf>
    <xf numFmtId="165" fontId="1" fillId="0" borderId="0" applyFont="0" applyFill="0" applyBorder="0" applyAlignment="0" applyProtection="0"/>
    <xf numFmtId="0" fontId="13" fillId="0" borderId="0" applyNumberFormat="0" applyFill="0" applyBorder="0" applyProtection="0">
      <alignment vertical="center" wrapText="1"/>
    </xf>
    <xf numFmtId="164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9" borderId="1" applyNumberFormat="0" applyProtection="0">
      <alignment vertical="center" wrapText="1"/>
    </xf>
    <xf numFmtId="0" fontId="16" fillId="20" borderId="6" applyNumberFormat="0" applyProtection="0">
      <alignment vertical="center" wrapText="1"/>
    </xf>
    <xf numFmtId="0" fontId="1" fillId="21" borderId="0"/>
    <xf numFmtId="0" fontId="17" fillId="0" borderId="7" applyNumberFormat="0" applyFill="0" applyProtection="0">
      <alignment vertical="center" wrapText="1"/>
    </xf>
    <xf numFmtId="0" fontId="18" fillId="6" borderId="0" applyNumberFormat="0" applyBorder="0" applyProtection="0">
      <alignment vertical="center" wrapText="1"/>
    </xf>
    <xf numFmtId="0" fontId="19" fillId="22" borderId="0" applyNumberFormat="0" applyBorder="0" applyProtection="0">
      <alignment vertical="center" wrapText="1"/>
    </xf>
    <xf numFmtId="0" fontId="1" fillId="0" borderId="0"/>
    <xf numFmtId="0" fontId="1" fillId="0" borderId="0">
      <alignment vertical="center" wrapText="1"/>
    </xf>
    <xf numFmtId="0" fontId="1" fillId="0" borderId="0"/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>
      <alignment vertical="center" wrapText="1"/>
    </xf>
    <xf numFmtId="0" fontId="20" fillId="0" borderId="0"/>
    <xf numFmtId="0" fontId="1" fillId="0" borderId="0"/>
    <xf numFmtId="0" fontId="5" fillId="0" borderId="0"/>
    <xf numFmtId="0" fontId="1" fillId="0" borderId="0"/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 wrapText="1"/>
    </xf>
    <xf numFmtId="0" fontId="1" fillId="0" borderId="0"/>
    <xf numFmtId="0" fontId="1" fillId="0" borderId="0"/>
    <xf numFmtId="0" fontId="21" fillId="0" borderId="0" applyNumberFormat="0" applyFill="0" applyBorder="0" applyProtection="0">
      <alignment vertical="center" wrapText="1"/>
    </xf>
    <xf numFmtId="0" fontId="1" fillId="0" borderId="0"/>
    <xf numFmtId="0" fontId="3" fillId="0" borderId="0"/>
    <xf numFmtId="0" fontId="1" fillId="0" borderId="0"/>
    <xf numFmtId="0" fontId="32" fillId="0" borderId="0"/>
    <xf numFmtId="0" fontId="22" fillId="0" borderId="0" applyNumberFormat="0" applyFill="0" applyBorder="0" applyProtection="0">
      <alignment vertical="center" wrapText="1"/>
    </xf>
    <xf numFmtId="0" fontId="23" fillId="23" borderId="2" applyNumberFormat="0" applyProtection="0">
      <alignment vertical="center" wrapText="1"/>
    </xf>
    <xf numFmtId="0" fontId="1" fillId="24" borderId="9" applyNumberFormat="0" applyProtection="0">
      <alignment vertical="center" wrapText="1"/>
    </xf>
    <xf numFmtId="0" fontId="24" fillId="0" borderId="8" applyNumberFormat="0" applyFill="0" applyProtection="0">
      <alignment vertical="center" wrapText="1"/>
    </xf>
    <xf numFmtId="0" fontId="25" fillId="5" borderId="0" applyNumberFormat="0" applyBorder="0" applyProtection="0">
      <alignment vertical="center" wrapText="1"/>
    </xf>
    <xf numFmtId="0" fontId="1" fillId="0" borderId="0"/>
    <xf numFmtId="0" fontId="1" fillId="0" borderId="0"/>
    <xf numFmtId="0" fontId="26" fillId="0" borderId="3" applyNumberFormat="0" applyFill="0" applyProtection="0">
      <alignment vertical="center" wrapText="1"/>
    </xf>
    <xf numFmtId="0" fontId="27" fillId="0" borderId="4" applyNumberFormat="0" applyFill="0" applyProtection="0">
      <alignment vertical="center" wrapText="1"/>
    </xf>
    <xf numFmtId="0" fontId="28" fillId="0" borderId="5" applyNumberFormat="0" applyFill="0" applyProtection="0">
      <alignment vertical="center" wrapText="1"/>
    </xf>
    <xf numFmtId="0" fontId="28" fillId="0" borderId="0" applyNumberFormat="0" applyFill="0" applyBorder="0" applyProtection="0">
      <alignment vertical="center" wrapText="1"/>
    </xf>
    <xf numFmtId="0" fontId="1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233">
    <xf numFmtId="0" fontId="0" fillId="0" borderId="0" xfId="0"/>
    <xf numFmtId="49" fontId="0" fillId="0" borderId="10" xfId="0" applyNumberFormat="1" applyBorder="1" applyAlignment="1">
      <alignment horizontal="center" vertical="center"/>
    </xf>
    <xf numFmtId="0" fontId="29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0" fontId="7" fillId="25" borderId="0" xfId="58" applyFont="1" applyFill="1" applyAlignment="1">
      <alignment horizontal="center"/>
    </xf>
    <xf numFmtId="2" fontId="0" fillId="0" borderId="0" xfId="0" applyNumberFormat="1"/>
    <xf numFmtId="49" fontId="0" fillId="0" borderId="0" xfId="0" applyNumberFormat="1"/>
    <xf numFmtId="0" fontId="1" fillId="25" borderId="0" xfId="58" applyFill="1" applyAlignment="1">
      <alignment horizontal="right"/>
    </xf>
    <xf numFmtId="0" fontId="0" fillId="0" borderId="0" xfId="58" applyFont="1"/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8" fillId="0" borderId="0" xfId="0" applyNumberFormat="1" applyFont="1"/>
    <xf numFmtId="0" fontId="8" fillId="0" borderId="0" xfId="57" applyFont="1"/>
    <xf numFmtId="0" fontId="8" fillId="0" borderId="0" xfId="0" applyFont="1" applyAlignment="1">
      <alignment horizontal="right"/>
    </xf>
    <xf numFmtId="0" fontId="8" fillId="0" borderId="0" xfId="0" applyFont="1"/>
    <xf numFmtId="0" fontId="5" fillId="0" borderId="0" xfId="0" quotePrefix="1" applyFont="1"/>
    <xf numFmtId="2" fontId="1" fillId="25" borderId="18" xfId="58" applyNumberFormat="1" applyFill="1" applyBorder="1"/>
    <xf numFmtId="2" fontId="0" fillId="0" borderId="0" xfId="58" applyNumberFormat="1" applyFont="1" applyAlignment="1">
      <alignment horizontal="right"/>
    </xf>
    <xf numFmtId="2" fontId="0" fillId="0" borderId="20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0" fillId="0" borderId="13" xfId="0" applyNumberFormat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15" xfId="0" applyNumberFormat="1" applyBorder="1" applyAlignment="1">
      <alignment vertical="center" wrapText="1"/>
    </xf>
    <xf numFmtId="2" fontId="6" fillId="0" borderId="16" xfId="0" applyNumberFormat="1" applyFont="1" applyBorder="1"/>
    <xf numFmtId="2" fontId="30" fillId="0" borderId="0" xfId="0" applyNumberFormat="1" applyFont="1"/>
    <xf numFmtId="2" fontId="8" fillId="0" borderId="0" xfId="57" applyNumberFormat="1" applyFont="1"/>
    <xf numFmtId="2" fontId="8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/>
    </xf>
    <xf numFmtId="2" fontId="8" fillId="0" borderId="10" xfId="28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vertical="center"/>
    </xf>
    <xf numFmtId="2" fontId="8" fillId="0" borderId="10" xfId="57" applyNumberFormat="1" applyFont="1" applyBorder="1" applyAlignment="1">
      <alignment horizontal="center" vertical="center"/>
    </xf>
    <xf numFmtId="2" fontId="8" fillId="0" borderId="10" xfId="57" applyNumberFormat="1" applyFont="1" applyBorder="1" applyAlignment="1">
      <alignment vertical="center" wrapText="1"/>
    </xf>
    <xf numFmtId="2" fontId="8" fillId="0" borderId="10" xfId="0" applyNumberFormat="1" applyFont="1" applyBorder="1" applyAlignment="1">
      <alignment horizontal="center" vertical="center" wrapText="1" shrinkToFit="1"/>
    </xf>
    <xf numFmtId="2" fontId="8" fillId="0" borderId="10" xfId="29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5" fillId="0" borderId="0" xfId="76" applyFont="1" applyAlignment="1" applyProtection="1"/>
    <xf numFmtId="0" fontId="6" fillId="0" borderId="0" xfId="0" applyFont="1"/>
    <xf numFmtId="0" fontId="0" fillId="0" borderId="0" xfId="0" applyAlignment="1">
      <alignment horizontal="center"/>
    </xf>
    <xf numFmtId="0" fontId="34" fillId="0" borderId="0" xfId="76" applyAlignment="1" applyProtection="1">
      <alignment horizontal="center"/>
    </xf>
    <xf numFmtId="0" fontId="3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/>
    <xf numFmtId="0" fontId="39" fillId="0" borderId="0" xfId="0" applyFont="1" applyAlignment="1">
      <alignment horizontal="left"/>
    </xf>
    <xf numFmtId="0" fontId="40" fillId="0" borderId="10" xfId="0" applyFont="1" applyBorder="1" applyAlignment="1">
      <alignment horizontal="center" vertical="center" wrapText="1"/>
    </xf>
    <xf numFmtId="2" fontId="0" fillId="26" borderId="19" xfId="0" applyNumberForma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0" fillId="25" borderId="0" xfId="58" applyFont="1" applyFill="1" applyAlignment="1">
      <alignment horizontal="right"/>
    </xf>
    <xf numFmtId="166" fontId="1" fillId="25" borderId="17" xfId="58" applyNumberFormat="1" applyFill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2" fontId="41" fillId="0" borderId="15" xfId="0" applyNumberFormat="1" applyFont="1" applyBorder="1"/>
    <xf numFmtId="2" fontId="33" fillId="0" borderId="15" xfId="28" applyNumberFormat="1" applyFont="1" applyBorder="1" applyAlignment="1">
      <alignment horizontal="center"/>
    </xf>
    <xf numFmtId="2" fontId="42" fillId="0" borderId="16" xfId="28" applyNumberFormat="1" applyFont="1" applyBorder="1" applyAlignment="1">
      <alignment horizontal="center" vertical="center"/>
    </xf>
    <xf numFmtId="2" fontId="33" fillId="0" borderId="13" xfId="28" applyNumberFormat="1" applyFont="1" applyBorder="1" applyAlignment="1">
      <alignment horizontal="center"/>
    </xf>
    <xf numFmtId="2" fontId="42" fillId="0" borderId="44" xfId="28" applyNumberFormat="1" applyFont="1" applyBorder="1" applyAlignment="1">
      <alignment horizontal="center" vertical="center"/>
    </xf>
    <xf numFmtId="49" fontId="42" fillId="0" borderId="0" xfId="70" applyNumberFormat="1" applyFont="1" applyAlignment="1">
      <alignment horizontal="right"/>
    </xf>
    <xf numFmtId="2" fontId="33" fillId="0" borderId="0" xfId="70" applyNumberFormat="1" applyFont="1" applyAlignment="1">
      <alignment horizontal="center"/>
    </xf>
    <xf numFmtId="2" fontId="42" fillId="0" borderId="0" xfId="28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/>
    </xf>
    <xf numFmtId="2" fontId="8" fillId="0" borderId="14" xfId="57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" fontId="8" fillId="26" borderId="12" xfId="0" applyNumberFormat="1" applyFont="1" applyFill="1" applyBorder="1" applyAlignment="1">
      <alignment horizontal="center" vertical="center" wrapText="1"/>
    </xf>
    <xf numFmtId="1" fontId="8" fillId="26" borderId="20" xfId="0" applyNumberFormat="1" applyFont="1" applyFill="1" applyBorder="1" applyAlignment="1">
      <alignment horizontal="center" vertical="center" wrapText="1"/>
    </xf>
    <xf numFmtId="1" fontId="8" fillId="26" borderId="13" xfId="0" applyNumberFormat="1" applyFont="1" applyFill="1" applyBorder="1" applyAlignment="1">
      <alignment horizontal="center" vertical="center" wrapText="1"/>
    </xf>
    <xf numFmtId="2" fontId="8" fillId="26" borderId="19" xfId="0" applyNumberFormat="1" applyFont="1" applyFill="1" applyBorder="1" applyAlignment="1">
      <alignment horizontal="center" vertical="center" textRotation="90" wrapText="1" shrinkToFit="1"/>
    </xf>
    <xf numFmtId="2" fontId="8" fillId="26" borderId="19" xfId="0" applyNumberFormat="1" applyFont="1" applyFill="1" applyBorder="1" applyAlignment="1">
      <alignment horizontal="center" vertical="center" wrapText="1"/>
    </xf>
    <xf numFmtId="2" fontId="8" fillId="26" borderId="16" xfId="0" applyNumberFormat="1" applyFont="1" applyFill="1" applyBorder="1" applyAlignment="1">
      <alignment horizontal="center" vertical="center" wrapText="1"/>
    </xf>
    <xf numFmtId="2" fontId="8" fillId="26" borderId="40" xfId="0" applyNumberFormat="1" applyFont="1" applyFill="1" applyBorder="1" applyAlignment="1">
      <alignment horizontal="center" vertical="center" wrapText="1"/>
    </xf>
    <xf numFmtId="1" fontId="8" fillId="26" borderId="31" xfId="0" applyNumberFormat="1" applyFont="1" applyFill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2" fontId="8" fillId="26" borderId="21" xfId="0" applyNumberFormat="1" applyFont="1" applyFill="1" applyBorder="1" applyAlignment="1">
      <alignment horizontal="center" vertical="center" textRotation="90" wrapText="1" shrinkToFit="1"/>
    </xf>
    <xf numFmtId="2" fontId="8" fillId="0" borderId="14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 wrapText="1" shrinkToFit="1"/>
    </xf>
    <xf numFmtId="2" fontId="8" fillId="0" borderId="21" xfId="0" applyNumberFormat="1" applyFont="1" applyBorder="1" applyAlignment="1">
      <alignment horizontal="center" vertical="center"/>
    </xf>
    <xf numFmtId="0" fontId="0" fillId="25" borderId="10" xfId="0" applyFill="1" applyBorder="1" applyAlignment="1">
      <alignment horizontal="left" vertical="center" wrapText="1"/>
    </xf>
    <xf numFmtId="0" fontId="0" fillId="25" borderId="10" xfId="0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left" vertical="center" wrapText="1"/>
    </xf>
    <xf numFmtId="2" fontId="0" fillId="25" borderId="10" xfId="0" applyNumberFormat="1" applyFill="1" applyBorder="1" applyAlignment="1">
      <alignment horizontal="right" vertical="center" wrapText="1"/>
    </xf>
    <xf numFmtId="2" fontId="0" fillId="0" borderId="24" xfId="0" applyNumberFormat="1" applyBorder="1" applyAlignment="1">
      <alignment horizontal="left" vertical="center" wrapText="1"/>
    </xf>
    <xf numFmtId="2" fontId="0" fillId="0" borderId="25" xfId="0" applyNumberFormat="1" applyBorder="1" applyAlignment="1">
      <alignment horizontal="left" vertical="center" wrapText="1"/>
    </xf>
    <xf numFmtId="0" fontId="0" fillId="25" borderId="10" xfId="0" applyFill="1" applyBorder="1" applyAlignment="1">
      <alignment horizontal="right" vertical="center" wrapText="1"/>
    </xf>
    <xf numFmtId="0" fontId="0" fillId="25" borderId="25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0" xfId="0" applyBorder="1"/>
    <xf numFmtId="0" fontId="6" fillId="25" borderId="24" xfId="0" applyFont="1" applyFill="1" applyBorder="1" applyAlignment="1">
      <alignment vertical="center" wrapText="1"/>
    </xf>
    <xf numFmtId="0" fontId="6" fillId="25" borderId="10" xfId="0" applyFont="1" applyFill="1" applyBorder="1" applyAlignment="1">
      <alignment vertical="center" wrapText="1"/>
    </xf>
    <xf numFmtId="1" fontId="8" fillId="26" borderId="45" xfId="0" applyNumberFormat="1" applyFont="1" applyFill="1" applyBorder="1" applyAlignment="1">
      <alignment horizontal="center" vertical="center" wrapText="1"/>
    </xf>
    <xf numFmtId="1" fontId="8" fillId="26" borderId="46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textRotation="90" wrapText="1" shrinkToFit="1"/>
    </xf>
    <xf numFmtId="0" fontId="6" fillId="25" borderId="15" xfId="0" applyFont="1" applyFill="1" applyBorder="1" applyAlignment="1">
      <alignment vertical="center" wrapText="1"/>
    </xf>
    <xf numFmtId="0" fontId="4" fillId="25" borderId="10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6" borderId="22" xfId="0" applyFont="1" applyFill="1" applyBorder="1" applyAlignment="1">
      <alignment horizontal="center" vertical="center" wrapText="1"/>
    </xf>
    <xf numFmtId="0" fontId="4" fillId="26" borderId="21" xfId="0" applyFont="1" applyFill="1" applyBorder="1" applyAlignment="1">
      <alignment horizontal="center" vertical="center" wrapText="1"/>
    </xf>
    <xf numFmtId="0" fontId="4" fillId="26" borderId="26" xfId="0" applyFont="1" applyFill="1" applyBorder="1" applyAlignment="1">
      <alignment horizontal="center" vertical="center" wrapText="1"/>
    </xf>
    <xf numFmtId="0" fontId="4" fillId="26" borderId="16" xfId="0" applyFont="1" applyFill="1" applyBorder="1" applyAlignment="1">
      <alignment horizontal="center" vertical="center" wrapText="1"/>
    </xf>
    <xf numFmtId="0" fontId="4" fillId="26" borderId="27" xfId="0" applyFont="1" applyFill="1" applyBorder="1" applyAlignment="1">
      <alignment horizontal="center" vertical="center" wrapText="1"/>
    </xf>
    <xf numFmtId="0" fontId="4" fillId="26" borderId="28" xfId="0" applyFont="1" applyFill="1" applyBorder="1" applyAlignment="1">
      <alignment horizontal="center" vertical="center" wrapText="1"/>
    </xf>
    <xf numFmtId="0" fontId="4" fillId="26" borderId="29" xfId="0" applyFont="1" applyFill="1" applyBorder="1" applyAlignment="1">
      <alignment horizontal="center" vertical="center" wrapText="1"/>
    </xf>
    <xf numFmtId="0" fontId="4" fillId="26" borderId="3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6" borderId="23" xfId="0" applyFill="1" applyBorder="1" applyAlignment="1">
      <alignment horizontal="center" vertical="center" wrapText="1"/>
    </xf>
    <xf numFmtId="0" fontId="0" fillId="26" borderId="19" xfId="0" applyFill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left" vertical="center" wrapText="1"/>
    </xf>
    <xf numFmtId="2" fontId="6" fillId="0" borderId="25" xfId="0" applyNumberFormat="1" applyFont="1" applyBorder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6" fillId="0" borderId="19" xfId="0" applyFont="1" applyBorder="1" applyAlignment="1">
      <alignment horizontal="right"/>
    </xf>
    <xf numFmtId="2" fontId="0" fillId="0" borderId="24" xfId="0" applyNumberFormat="1" applyBorder="1" applyAlignment="1">
      <alignment horizontal="left" vertical="center" wrapText="1"/>
    </xf>
    <xf numFmtId="2" fontId="0" fillId="0" borderId="25" xfId="0" applyNumberFormat="1" applyBorder="1" applyAlignment="1">
      <alignment horizontal="left" vertical="center" wrapText="1"/>
    </xf>
    <xf numFmtId="0" fontId="0" fillId="0" borderId="10" xfId="0" applyBorder="1" applyAlignment="1">
      <alignment horizontal="right"/>
    </xf>
    <xf numFmtId="0" fontId="41" fillId="0" borderId="10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6" fillId="25" borderId="0" xfId="58" applyFont="1" applyFill="1" applyAlignment="1">
      <alignment horizontal="center"/>
    </xf>
    <xf numFmtId="0" fontId="1" fillId="25" borderId="17" xfId="58" applyFill="1" applyBorder="1" applyAlignment="1">
      <alignment horizontal="center"/>
    </xf>
    <xf numFmtId="0" fontId="7" fillId="25" borderId="0" xfId="58" applyFont="1" applyFill="1" applyAlignment="1">
      <alignment horizontal="center"/>
    </xf>
    <xf numFmtId="2" fontId="0" fillId="26" borderId="23" xfId="0" applyNumberFormat="1" applyFill="1" applyBorder="1" applyAlignment="1">
      <alignment horizontal="center" vertical="center" wrapText="1"/>
    </xf>
    <xf numFmtId="2" fontId="0" fillId="26" borderId="19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1" fillId="26" borderId="26" xfId="58" applyNumberFormat="1" applyFill="1" applyBorder="1" applyAlignment="1">
      <alignment horizontal="center" vertical="center" wrapText="1"/>
    </xf>
    <xf numFmtId="2" fontId="1" fillId="26" borderId="16" xfId="58" applyNumberFormat="1" applyFill="1" applyBorder="1" applyAlignment="1">
      <alignment horizontal="center" vertical="center" wrapText="1"/>
    </xf>
    <xf numFmtId="0" fontId="0" fillId="26" borderId="22" xfId="0" applyFill="1" applyBorder="1" applyAlignment="1">
      <alignment horizontal="center" vertical="center" wrapText="1"/>
    </xf>
    <xf numFmtId="0" fontId="0" fillId="26" borderId="21" xfId="0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40" xfId="0" applyNumberFormat="1" applyFont="1" applyBorder="1" applyAlignment="1">
      <alignment horizontal="right" vertical="center"/>
    </xf>
    <xf numFmtId="2" fontId="8" fillId="26" borderId="22" xfId="0" applyNumberFormat="1" applyFont="1" applyFill="1" applyBorder="1" applyAlignment="1">
      <alignment horizontal="center" vertical="center" wrapText="1"/>
    </xf>
    <xf numFmtId="2" fontId="8" fillId="26" borderId="23" xfId="0" applyNumberFormat="1" applyFont="1" applyFill="1" applyBorder="1" applyAlignment="1">
      <alignment horizontal="center" vertical="center" wrapText="1"/>
    </xf>
    <xf numFmtId="2" fontId="8" fillId="26" borderId="26" xfId="0" applyNumberFormat="1" applyFont="1" applyFill="1" applyBorder="1" applyAlignment="1">
      <alignment horizontal="center" vertical="center" wrapText="1"/>
    </xf>
    <xf numFmtId="0" fontId="6" fillId="25" borderId="24" xfId="0" applyFont="1" applyFill="1" applyBorder="1" applyAlignment="1">
      <alignment horizontal="left" vertical="center" wrapText="1"/>
    </xf>
    <xf numFmtId="0" fontId="6" fillId="25" borderId="36" xfId="0" applyFont="1" applyFill="1" applyBorder="1" applyAlignment="1">
      <alignment horizontal="left" vertical="center" wrapText="1"/>
    </xf>
    <xf numFmtId="0" fontId="6" fillId="25" borderId="25" xfId="0" applyFont="1" applyFill="1" applyBorder="1" applyAlignment="1">
      <alignment horizontal="left" vertical="center" wrapText="1"/>
    </xf>
    <xf numFmtId="2" fontId="8" fillId="26" borderId="21" xfId="0" applyNumberFormat="1" applyFont="1" applyFill="1" applyBorder="1" applyAlignment="1">
      <alignment horizontal="center" vertical="center" wrapText="1"/>
    </xf>
    <xf numFmtId="2" fontId="8" fillId="26" borderId="23" xfId="0" applyNumberFormat="1" applyFont="1" applyFill="1" applyBorder="1" applyAlignment="1">
      <alignment horizontal="center" vertical="center" textRotation="90" wrapText="1"/>
    </xf>
    <xf numFmtId="2" fontId="8" fillId="26" borderId="19" xfId="0" applyNumberFormat="1" applyFont="1" applyFill="1" applyBorder="1" applyAlignment="1">
      <alignment horizontal="center" vertical="center" textRotation="90" wrapText="1"/>
    </xf>
    <xf numFmtId="2" fontId="8" fillId="26" borderId="19" xfId="0" applyNumberFormat="1" applyFont="1" applyFill="1" applyBorder="1" applyAlignment="1">
      <alignment horizontal="center" vertical="center" wrapText="1"/>
    </xf>
    <xf numFmtId="2" fontId="8" fillId="26" borderId="23" xfId="57" applyNumberFormat="1" applyFont="1" applyFill="1" applyBorder="1" applyAlignment="1">
      <alignment horizontal="center" vertical="center" textRotation="90"/>
    </xf>
    <xf numFmtId="2" fontId="8" fillId="26" borderId="19" xfId="57" applyNumberFormat="1" applyFont="1" applyFill="1" applyBorder="1" applyAlignment="1">
      <alignment horizontal="center" vertical="center" textRotation="90"/>
    </xf>
    <xf numFmtId="2" fontId="8" fillId="26" borderId="33" xfId="0" applyNumberFormat="1" applyFont="1" applyFill="1" applyBorder="1" applyAlignment="1">
      <alignment horizontal="center" vertical="center" wrapText="1"/>
    </xf>
    <xf numFmtId="0" fontId="0" fillId="0" borderId="41" xfId="70" applyFont="1" applyBorder="1" applyAlignment="1">
      <alignment horizontal="right"/>
    </xf>
    <xf numFmtId="0" fontId="1" fillId="0" borderId="11" xfId="70" applyBorder="1" applyAlignment="1">
      <alignment horizontal="right"/>
    </xf>
    <xf numFmtId="0" fontId="1" fillId="0" borderId="32" xfId="70" applyBorder="1" applyAlignment="1">
      <alignment horizontal="right"/>
    </xf>
    <xf numFmtId="2" fontId="33" fillId="0" borderId="31" xfId="77" applyNumberFormat="1" applyFont="1" applyFill="1" applyBorder="1" applyAlignment="1">
      <alignment horizontal="center" vertical="center"/>
    </xf>
    <xf numFmtId="2" fontId="33" fillId="0" borderId="11" xfId="77" applyNumberFormat="1" applyFont="1" applyFill="1" applyBorder="1" applyAlignment="1">
      <alignment horizontal="center" vertical="center"/>
    </xf>
    <xf numFmtId="2" fontId="33" fillId="0" borderId="32" xfId="77" applyNumberFormat="1" applyFont="1" applyFill="1" applyBorder="1" applyAlignment="1">
      <alignment horizontal="center" vertical="center"/>
    </xf>
    <xf numFmtId="0" fontId="1" fillId="0" borderId="35" xfId="70" applyBorder="1" applyAlignment="1">
      <alignment horizontal="right"/>
    </xf>
    <xf numFmtId="0" fontId="1" fillId="0" borderId="36" xfId="70" applyBorder="1" applyAlignment="1">
      <alignment horizontal="right"/>
    </xf>
    <xf numFmtId="0" fontId="1" fillId="0" borderId="25" xfId="70" applyBorder="1" applyAlignment="1">
      <alignment horizontal="right"/>
    </xf>
    <xf numFmtId="2" fontId="33" fillId="0" borderId="24" xfId="77" applyNumberFormat="1" applyFont="1" applyFill="1" applyBorder="1" applyAlignment="1">
      <alignment horizontal="center" vertical="center"/>
    </xf>
    <xf numFmtId="2" fontId="33" fillId="0" borderId="36" xfId="77" applyNumberFormat="1" applyFont="1" applyFill="1" applyBorder="1" applyAlignment="1">
      <alignment horizontal="center" vertical="center"/>
    </xf>
    <xf numFmtId="2" fontId="33" fillId="0" borderId="25" xfId="77" applyNumberFormat="1" applyFont="1" applyFill="1" applyBorder="1" applyAlignment="1">
      <alignment horizontal="center" vertical="center"/>
    </xf>
    <xf numFmtId="0" fontId="0" fillId="0" borderId="35" xfId="70" applyFont="1" applyBorder="1" applyAlignment="1">
      <alignment horizontal="right"/>
    </xf>
    <xf numFmtId="49" fontId="6" fillId="0" borderId="37" xfId="70" applyNumberFormat="1" applyFont="1" applyBorder="1" applyAlignment="1">
      <alignment horizontal="right"/>
    </xf>
    <xf numFmtId="49" fontId="6" fillId="0" borderId="38" xfId="70" applyNumberFormat="1" applyFont="1" applyBorder="1" applyAlignment="1">
      <alignment horizontal="right"/>
    </xf>
    <xf numFmtId="49" fontId="6" fillId="0" borderId="39" xfId="70" applyNumberFormat="1" applyFont="1" applyBorder="1" applyAlignment="1">
      <alignment horizontal="right"/>
    </xf>
    <xf numFmtId="2" fontId="33" fillId="0" borderId="40" xfId="78" applyNumberFormat="1" applyFont="1" applyBorder="1" applyAlignment="1">
      <alignment horizontal="center" vertical="center"/>
    </xf>
    <xf numFmtId="2" fontId="33" fillId="0" borderId="38" xfId="78" applyNumberFormat="1" applyFont="1" applyBorder="1" applyAlignment="1">
      <alignment horizontal="center" vertical="center"/>
    </xf>
    <xf numFmtId="2" fontId="33" fillId="0" borderId="39" xfId="78" applyNumberFormat="1" applyFont="1" applyBorder="1" applyAlignment="1">
      <alignment horizontal="center" vertical="center"/>
    </xf>
    <xf numFmtId="49" fontId="1" fillId="0" borderId="41" xfId="70" applyNumberFormat="1" applyBorder="1" applyAlignment="1">
      <alignment horizontal="right"/>
    </xf>
    <xf numFmtId="49" fontId="1" fillId="0" borderId="11" xfId="70" applyNumberFormat="1" applyBorder="1" applyAlignment="1">
      <alignment horizontal="right"/>
    </xf>
    <xf numFmtId="49" fontId="1" fillId="0" borderId="32" xfId="70" applyNumberFormat="1" applyBorder="1" applyAlignment="1">
      <alignment horizontal="right"/>
    </xf>
    <xf numFmtId="2" fontId="33" fillId="0" borderId="31" xfId="70" applyNumberFormat="1" applyFont="1" applyBorder="1" applyAlignment="1">
      <alignment horizontal="center"/>
    </xf>
    <xf numFmtId="2" fontId="33" fillId="0" borderId="11" xfId="70" applyNumberFormat="1" applyFont="1" applyBorder="1" applyAlignment="1">
      <alignment horizontal="center"/>
    </xf>
    <xf numFmtId="2" fontId="33" fillId="0" borderId="32" xfId="70" applyNumberFormat="1" applyFont="1" applyBorder="1" applyAlignment="1">
      <alignment horizontal="center"/>
    </xf>
    <xf numFmtId="49" fontId="6" fillId="0" borderId="42" xfId="70" applyNumberFormat="1" applyFont="1" applyBorder="1" applyAlignment="1">
      <alignment horizontal="right"/>
    </xf>
    <xf numFmtId="49" fontId="6" fillId="0" borderId="43" xfId="70" applyNumberFormat="1" applyFont="1" applyBorder="1" applyAlignment="1">
      <alignment horizontal="right"/>
    </xf>
    <xf numFmtId="49" fontId="6" fillId="0" borderId="30" xfId="70" applyNumberFormat="1" applyFont="1" applyBorder="1" applyAlignment="1">
      <alignment horizontal="right"/>
    </xf>
    <xf numFmtId="2" fontId="33" fillId="0" borderId="29" xfId="70" applyNumberFormat="1" applyFont="1" applyBorder="1" applyAlignment="1">
      <alignment horizontal="center"/>
    </xf>
    <xf numFmtId="2" fontId="33" fillId="0" borderId="43" xfId="70" applyNumberFormat="1" applyFont="1" applyBorder="1" applyAlignment="1">
      <alignment horizontal="center"/>
    </xf>
    <xf numFmtId="2" fontId="33" fillId="0" borderId="30" xfId="70" applyNumberFormat="1" applyFont="1" applyBorder="1" applyAlignment="1">
      <alignment horizontal="center"/>
    </xf>
  </cellXfs>
  <cellStyles count="79">
    <cellStyle name="1. izcēlums" xfId="1" xr:uid="{00000000-0005-0000-0000-000000000000}"/>
    <cellStyle name="2. izcēlums" xfId="2" xr:uid="{00000000-0005-0000-0000-000001000000}"/>
    <cellStyle name="20% no 1. izcēluma" xfId="3" xr:uid="{00000000-0005-0000-0000-000002000000}"/>
    <cellStyle name="20% no 2. izcēluma" xfId="4" xr:uid="{00000000-0005-0000-0000-000003000000}"/>
    <cellStyle name="20% no 3. izcēluma" xfId="5" xr:uid="{00000000-0005-0000-0000-000004000000}"/>
    <cellStyle name="20% no 4. izcēluma" xfId="6" xr:uid="{00000000-0005-0000-0000-000005000000}"/>
    <cellStyle name="20% no 5. izcēluma" xfId="7" xr:uid="{00000000-0005-0000-0000-000006000000}"/>
    <cellStyle name="20% no 6. izcēluma" xfId="8" xr:uid="{00000000-0005-0000-0000-000007000000}"/>
    <cellStyle name="3. izcēlums " xfId="9" xr:uid="{00000000-0005-0000-0000-000008000000}"/>
    <cellStyle name="4. izcēlums" xfId="10" xr:uid="{00000000-0005-0000-0000-000009000000}"/>
    <cellStyle name="40% no 1. izcēluma" xfId="11" xr:uid="{00000000-0005-0000-0000-00000A000000}"/>
    <cellStyle name="40% no 2. izcēluma" xfId="12" xr:uid="{00000000-0005-0000-0000-00000B000000}"/>
    <cellStyle name="40% no 3. izcēluma" xfId="13" xr:uid="{00000000-0005-0000-0000-00000C000000}"/>
    <cellStyle name="40% no 4. izcēluma" xfId="14" xr:uid="{00000000-0005-0000-0000-00000D000000}"/>
    <cellStyle name="40% no 5. izcēluma" xfId="15" xr:uid="{00000000-0005-0000-0000-00000E000000}"/>
    <cellStyle name="40% no 6. izcēluma" xfId="16" xr:uid="{00000000-0005-0000-0000-00000F000000}"/>
    <cellStyle name="5. izcēlums" xfId="17" xr:uid="{00000000-0005-0000-0000-000010000000}"/>
    <cellStyle name="6. izcēlums" xfId="18" xr:uid="{00000000-0005-0000-0000-000011000000}"/>
    <cellStyle name="60% no 1. izcēluma" xfId="19" xr:uid="{00000000-0005-0000-0000-000012000000}"/>
    <cellStyle name="60% no 2. izcēluma" xfId="20" xr:uid="{00000000-0005-0000-0000-000013000000}"/>
    <cellStyle name="60% no 3. izcēluma" xfId="21" xr:uid="{00000000-0005-0000-0000-000014000000}"/>
    <cellStyle name="60% no 4. izcēluma" xfId="22" xr:uid="{00000000-0005-0000-0000-000015000000}"/>
    <cellStyle name="60% no 5. izcēluma" xfId="23" xr:uid="{00000000-0005-0000-0000-000016000000}"/>
    <cellStyle name="60% no 6. izcēluma" xfId="24" xr:uid="{00000000-0005-0000-0000-000017000000}"/>
    <cellStyle name="Aprēķināšana" xfId="25" xr:uid="{00000000-0005-0000-0000-000018000000}"/>
    <cellStyle name="Atdalītāji_862_Elizabetes_21A_rekonstrukcija" xfId="26" xr:uid="{00000000-0005-0000-0000-000019000000}"/>
    <cellStyle name="Brīdinājuma teksts" xfId="27" xr:uid="{00000000-0005-0000-0000-00001A000000}"/>
    <cellStyle name="Comma" xfId="28" builtinId="3"/>
    <cellStyle name="Comma 2" xfId="29" xr:uid="{00000000-0005-0000-0000-00001C000000}"/>
    <cellStyle name="Excel Built-in Normal" xfId="30" xr:uid="{00000000-0005-0000-0000-00001D000000}"/>
    <cellStyle name="Hyperlink" xfId="76" builtinId="8"/>
    <cellStyle name="Ievade" xfId="31" xr:uid="{00000000-0005-0000-0000-00001F000000}"/>
    <cellStyle name="Izvade" xfId="32" xr:uid="{00000000-0005-0000-0000-000020000000}"/>
    <cellStyle name="YELLOW" xfId="33" xr:uid="{00000000-0005-0000-0000-000021000000}"/>
    <cellStyle name="Kopsumma" xfId="34" xr:uid="{00000000-0005-0000-0000-000022000000}"/>
    <cellStyle name="Labs" xfId="35" xr:uid="{00000000-0005-0000-0000-000023000000}"/>
    <cellStyle name="Neitrāls" xfId="36" xr:uid="{00000000-0005-0000-0000-000024000000}"/>
    <cellStyle name="Normal" xfId="0" builtinId="0"/>
    <cellStyle name="Normal 10" xfId="37" xr:uid="{00000000-0005-0000-0000-000026000000}"/>
    <cellStyle name="Normal 10 2" xfId="38" xr:uid="{00000000-0005-0000-0000-000027000000}"/>
    <cellStyle name="Normal 11" xfId="39" xr:uid="{00000000-0005-0000-0000-000028000000}"/>
    <cellStyle name="Normal 13" xfId="40" xr:uid="{00000000-0005-0000-0000-000029000000}"/>
    <cellStyle name="Normal 15" xfId="41" xr:uid="{00000000-0005-0000-0000-00002A000000}"/>
    <cellStyle name="Normal 18" xfId="42" xr:uid="{00000000-0005-0000-0000-00002B000000}"/>
    <cellStyle name="Normal 19" xfId="43" xr:uid="{00000000-0005-0000-0000-00002C000000}"/>
    <cellStyle name="Normal 2" xfId="44" xr:uid="{00000000-0005-0000-0000-00002D000000}"/>
    <cellStyle name="Normal 2 2" xfId="45" xr:uid="{00000000-0005-0000-0000-00002E000000}"/>
    <cellStyle name="Normal 2 2 2" xfId="46" xr:uid="{00000000-0005-0000-0000-00002F000000}"/>
    <cellStyle name="Normal 24" xfId="47" xr:uid="{00000000-0005-0000-0000-000030000000}"/>
    <cellStyle name="Normal 27" xfId="48" xr:uid="{00000000-0005-0000-0000-000031000000}"/>
    <cellStyle name="Normal 28" xfId="49" xr:uid="{00000000-0005-0000-0000-000032000000}"/>
    <cellStyle name="Normal 3" xfId="50" xr:uid="{00000000-0005-0000-0000-000033000000}"/>
    <cellStyle name="Normal 35" xfId="51" xr:uid="{00000000-0005-0000-0000-000034000000}"/>
    <cellStyle name="Normal 37" xfId="52" xr:uid="{00000000-0005-0000-0000-000035000000}"/>
    <cellStyle name="Normal 4" xfId="53" xr:uid="{00000000-0005-0000-0000-000036000000}"/>
    <cellStyle name="Normal 4 2" xfId="54" xr:uid="{00000000-0005-0000-0000-000037000000}"/>
    <cellStyle name="Normal 6" xfId="55" xr:uid="{00000000-0005-0000-0000-000038000000}"/>
    <cellStyle name="Normal 9" xfId="56" xr:uid="{00000000-0005-0000-0000-000039000000}"/>
    <cellStyle name="Normal_2009-08-20_BKUS_20.korpuss_Tame_PASUT. 2" xfId="78" xr:uid="{2255A20D-4224-4E1C-956A-8D19314EEC36}"/>
    <cellStyle name="Normal_501-06tames forma" xfId="57" xr:uid="{00000000-0005-0000-0000-00003A000000}"/>
    <cellStyle name="Normal_501-06tames forma 3" xfId="58" xr:uid="{00000000-0005-0000-0000-00003B000000}"/>
    <cellStyle name="Nosaukums" xfId="59" xr:uid="{00000000-0005-0000-0000-00003D000000}"/>
    <cellStyle name="Parastais 10" xfId="60" xr:uid="{00000000-0005-0000-0000-00003E000000}"/>
    <cellStyle name="Parastais_Pērses iela, Baldone, Zvārdes, Mārupe" xfId="61" xr:uid="{00000000-0005-0000-0000-00003F000000}"/>
    <cellStyle name="Parasts 2" xfId="62" xr:uid="{00000000-0005-0000-0000-000040000000}"/>
    <cellStyle name="Parasts 3" xfId="63" xr:uid="{00000000-0005-0000-0000-000041000000}"/>
    <cellStyle name="Paskaidrojošs teksts" xfId="64" xr:uid="{00000000-0005-0000-0000-000042000000}"/>
    <cellStyle name="Pārbaudes šūna" xfId="65" xr:uid="{00000000-0005-0000-0000-000043000000}"/>
    <cellStyle name="Percent" xfId="77" builtinId="5"/>
    <cellStyle name="Piezīme" xfId="66" xr:uid="{00000000-0005-0000-0000-000044000000}"/>
    <cellStyle name="Saistītā šūna" xfId="67" xr:uid="{00000000-0005-0000-0000-000045000000}"/>
    <cellStyle name="Slikts" xfId="68" xr:uid="{00000000-0005-0000-0000-000046000000}"/>
    <cellStyle name="Stils 1" xfId="69" xr:uid="{00000000-0005-0000-0000-000047000000}"/>
    <cellStyle name="Style 1" xfId="70" xr:uid="{00000000-0005-0000-0000-000048000000}"/>
    <cellStyle name="Virsraksts 1" xfId="71" xr:uid="{00000000-0005-0000-0000-000049000000}"/>
    <cellStyle name="Virsraksts 2" xfId="72" xr:uid="{00000000-0005-0000-0000-00004A000000}"/>
    <cellStyle name="Virsraksts 3" xfId="73" xr:uid="{00000000-0005-0000-0000-00004B000000}"/>
    <cellStyle name="Virsraksts 4" xfId="74" xr:uid="{00000000-0005-0000-0000-00004C000000}"/>
    <cellStyle name="Стиль 1" xfId="75" xr:uid="{00000000-0005-0000-0000-00004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9"/>
  <sheetViews>
    <sheetView tabSelected="1" topLeftCell="A23" zoomScale="115" zoomScaleNormal="115" zoomScaleSheetLayoutView="100" workbookViewId="0">
      <selection activeCell="B19" sqref="B19"/>
    </sheetView>
  </sheetViews>
  <sheetFormatPr defaultColWidth="9.109375" defaultRowHeight="13.2"/>
  <cols>
    <col min="1" max="1" width="14.33203125" style="3" customWidth="1"/>
    <col min="2" max="2" width="53.6640625" style="3" customWidth="1"/>
    <col min="3" max="3" width="12.5546875" style="3" customWidth="1"/>
    <col min="4" max="4" width="18.109375" style="3" customWidth="1"/>
    <col min="5" max="16384" width="9.109375" style="3"/>
  </cols>
  <sheetData>
    <row r="2" spans="1:4">
      <c r="C2" s="4"/>
      <c r="D2" s="4" t="s">
        <v>18</v>
      </c>
    </row>
    <row r="3" spans="1:4">
      <c r="B3" s="4"/>
      <c r="C3" s="4"/>
    </row>
    <row r="4" spans="1:4">
      <c r="B4" s="4"/>
      <c r="C4" s="5"/>
      <c r="D4" s="6"/>
    </row>
    <row r="5" spans="1:4">
      <c r="D5" s="4" t="s">
        <v>19</v>
      </c>
    </row>
    <row r="6" spans="1:4">
      <c r="D6" s="4" t="s">
        <v>20</v>
      </c>
    </row>
    <row r="7" spans="1:4">
      <c r="D7" s="4" t="s">
        <v>55</v>
      </c>
    </row>
    <row r="11" spans="1:4">
      <c r="A11" s="143" t="s">
        <v>27</v>
      </c>
      <c r="B11" s="143"/>
      <c r="C11" s="143"/>
      <c r="D11" s="143"/>
    </row>
    <row r="12" spans="1:4">
      <c r="A12" s="144"/>
      <c r="B12" s="144"/>
      <c r="C12" s="144"/>
      <c r="D12" s="144"/>
    </row>
    <row r="13" spans="1:4">
      <c r="A13" s="63" t="s">
        <v>53</v>
      </c>
      <c r="B13"/>
      <c r="C13" s="7"/>
      <c r="D13" s="7"/>
    </row>
    <row r="14" spans="1:4">
      <c r="A14"/>
      <c r="B14" s="64"/>
      <c r="C14" s="61"/>
      <c r="D14" s="61"/>
    </row>
    <row r="15" spans="1:4">
      <c r="A15" s="64"/>
      <c r="B15" s="64"/>
      <c r="C15" s="61"/>
      <c r="D15" s="61"/>
    </row>
    <row r="16" spans="1:4">
      <c r="A16" s="64"/>
      <c r="B16" s="65"/>
      <c r="C16" s="62"/>
      <c r="D16" s="62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69" t="s">
        <v>54</v>
      </c>
      <c r="B21" s="7"/>
      <c r="C21" s="7"/>
      <c r="D21" s="7"/>
    </row>
    <row r="22" spans="1:4">
      <c r="A22" s="8" t="s">
        <v>83</v>
      </c>
    </row>
    <row r="23" spans="1:4">
      <c r="A23" s="8" t="s">
        <v>84</v>
      </c>
    </row>
    <row r="24" spans="1:4">
      <c r="A24" s="8" t="s">
        <v>85</v>
      </c>
      <c r="B24" s="32"/>
    </row>
    <row r="25" spans="1:4" ht="13.8" thickBot="1"/>
    <row r="26" spans="1:4">
      <c r="A26" s="145" t="s">
        <v>3</v>
      </c>
      <c r="B26" s="149" t="s">
        <v>4</v>
      </c>
      <c r="C26" s="150"/>
      <c r="D26" s="147" t="s">
        <v>37</v>
      </c>
    </row>
    <row r="27" spans="1:4" ht="13.8" thickBot="1">
      <c r="A27" s="146"/>
      <c r="B27" s="151"/>
      <c r="C27" s="152"/>
      <c r="D27" s="148"/>
    </row>
    <row r="28" spans="1:4">
      <c r="A28" s="9">
        <v>1</v>
      </c>
      <c r="B28" s="133" t="s">
        <v>86</v>
      </c>
      <c r="C28" s="134" t="s">
        <v>51</v>
      </c>
      <c r="D28" s="73"/>
    </row>
    <row r="29" spans="1:4" ht="3" customHeight="1">
      <c r="A29" s="10"/>
      <c r="B29" s="137"/>
      <c r="C29" s="138"/>
      <c r="D29" s="74"/>
    </row>
    <row r="30" spans="1:4">
      <c r="A30" s="10"/>
      <c r="B30" s="135" t="s">
        <v>2</v>
      </c>
      <c r="C30" s="136"/>
      <c r="D30" s="75"/>
    </row>
    <row r="31" spans="1:4" ht="3" customHeight="1">
      <c r="A31" s="10"/>
      <c r="B31" s="139"/>
      <c r="C31" s="140"/>
      <c r="D31" s="75"/>
    </row>
    <row r="32" spans="1:4">
      <c r="A32" s="141" t="s">
        <v>21</v>
      </c>
      <c r="B32" s="142"/>
      <c r="C32" s="11">
        <v>0.21</v>
      </c>
      <c r="D32" s="74"/>
    </row>
    <row r="33" spans="1:4" ht="13.8" thickBot="1">
      <c r="A33" s="131" t="s">
        <v>24</v>
      </c>
      <c r="B33" s="132"/>
      <c r="C33" s="132"/>
      <c r="D33" s="76"/>
    </row>
    <row r="39" spans="1:4">
      <c r="A39" s="4" t="s">
        <v>26</v>
      </c>
    </row>
    <row r="40" spans="1:4">
      <c r="A40" s="4"/>
      <c r="B40" s="94" t="s">
        <v>49</v>
      </c>
    </row>
    <row r="41" spans="1:4">
      <c r="A41" s="4"/>
    </row>
    <row r="42" spans="1:4">
      <c r="A42" s="4"/>
    </row>
    <row r="43" spans="1:4">
      <c r="A43" s="4"/>
    </row>
    <row r="44" spans="1:4">
      <c r="A44" s="4"/>
    </row>
    <row r="45" spans="1:4">
      <c r="A45" s="4"/>
    </row>
    <row r="46" spans="1:4">
      <c r="A46" s="4"/>
    </row>
    <row r="47" spans="1:4">
      <c r="A47" s="4"/>
    </row>
    <row r="48" spans="1:4">
      <c r="A48" s="4"/>
    </row>
    <row r="49" spans="1:1">
      <c r="A49" s="4"/>
    </row>
  </sheetData>
  <mergeCells count="11">
    <mergeCell ref="A11:D11"/>
    <mergeCell ref="A12:D12"/>
    <mergeCell ref="A26:A27"/>
    <mergeCell ref="D26:D27"/>
    <mergeCell ref="B26:C27"/>
    <mergeCell ref="A33:C33"/>
    <mergeCell ref="B28:C28"/>
    <mergeCell ref="B30:C30"/>
    <mergeCell ref="B29:C29"/>
    <mergeCell ref="B31:C31"/>
    <mergeCell ref="A32:B32"/>
  </mergeCells>
  <printOptions horizontalCentered="1"/>
  <pageMargins left="0.78740157480314965" right="0.51181102362204722" top="1.3779527559055118" bottom="0.74803149606299213" header="0.39370078740157483" footer="0.31496062992125984"/>
  <pageSetup paperSize="9" scale="90" firstPageNumber="2" orientation="portrait" useFirstPageNumber="1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9"/>
  <sheetViews>
    <sheetView showZeros="0" topLeftCell="A16" zoomScaleNormal="100" zoomScaleSheetLayoutView="100" workbookViewId="0">
      <selection activeCell="F36" sqref="F36"/>
    </sheetView>
  </sheetViews>
  <sheetFormatPr defaultColWidth="8.88671875" defaultRowHeight="13.2"/>
  <cols>
    <col min="1" max="1" width="4.6640625" customWidth="1"/>
    <col min="2" max="2" width="5" customWidth="1"/>
    <col min="3" max="3" width="21" customWidth="1"/>
    <col min="4" max="4" width="10.109375" customWidth="1"/>
    <col min="5" max="5" width="16.33203125" customWidth="1"/>
    <col min="6" max="6" width="13.6640625" customWidth="1"/>
    <col min="7" max="7" width="13.5546875" customWidth="1"/>
    <col min="8" max="8" width="13.109375" customWidth="1"/>
    <col min="9" max="9" width="12.109375" customWidth="1"/>
  </cols>
  <sheetData>
    <row r="2" spans="1:9">
      <c r="A2" s="167" t="s">
        <v>30</v>
      </c>
      <c r="B2" s="167"/>
      <c r="C2" s="167"/>
      <c r="D2" s="167"/>
      <c r="E2" s="167"/>
      <c r="F2" s="167"/>
      <c r="G2" s="167"/>
      <c r="H2" s="167"/>
      <c r="I2" s="167"/>
    </row>
    <row r="3" spans="1:9">
      <c r="A3" s="168" t="str">
        <f>Koptāme!$B$28</f>
        <v>Dzīvojamās ēkas atjaunošana</v>
      </c>
      <c r="B3" s="168"/>
      <c r="C3" s="168"/>
      <c r="D3" s="168"/>
      <c r="E3" s="168"/>
      <c r="F3" s="168"/>
      <c r="G3" s="168"/>
      <c r="H3" s="168"/>
      <c r="I3" s="168"/>
    </row>
    <row r="4" spans="1:9" ht="13.2" customHeight="1">
      <c r="A4" s="169" t="s">
        <v>11</v>
      </c>
      <c r="B4" s="169"/>
      <c r="C4" s="169"/>
      <c r="D4" s="169"/>
      <c r="E4" s="169"/>
      <c r="F4" s="169"/>
      <c r="G4" s="169"/>
      <c r="H4" s="169"/>
      <c r="I4" s="169"/>
    </row>
    <row r="5" spans="1:9" ht="13.2" customHeight="1">
      <c r="A5" s="63" t="s">
        <v>56</v>
      </c>
      <c r="B5" s="12"/>
      <c r="C5" s="12"/>
      <c r="D5" s="12"/>
      <c r="E5" s="12"/>
      <c r="F5" s="12"/>
      <c r="G5" s="12"/>
      <c r="H5" s="12"/>
      <c r="I5" s="12"/>
    </row>
    <row r="6" spans="1:9" ht="13.2" customHeight="1">
      <c r="A6" s="12"/>
      <c r="B6" s="12"/>
      <c r="C6" s="12"/>
      <c r="D6" s="64"/>
      <c r="E6" s="12"/>
      <c r="F6" s="12"/>
      <c r="G6" s="12"/>
      <c r="H6" s="12"/>
      <c r="I6" s="12"/>
    </row>
    <row r="7" spans="1:9" ht="13.2" customHeight="1">
      <c r="A7" s="12"/>
      <c r="B7" s="12"/>
      <c r="C7" s="12"/>
      <c r="D7" s="64"/>
      <c r="E7" s="12"/>
      <c r="F7" s="12"/>
      <c r="G7" s="12"/>
      <c r="H7" s="12"/>
      <c r="I7" s="12"/>
    </row>
    <row r="8" spans="1:9" ht="13.2" customHeight="1">
      <c r="A8" s="12"/>
      <c r="B8" s="12"/>
      <c r="C8" s="12"/>
      <c r="D8" s="65"/>
      <c r="E8" s="12"/>
      <c r="F8" s="12"/>
      <c r="G8" s="12"/>
      <c r="H8" s="12"/>
      <c r="I8" s="12"/>
    </row>
    <row r="9" spans="1:9" ht="13.2" customHeight="1">
      <c r="A9" s="12"/>
      <c r="B9" s="12"/>
      <c r="C9" s="12"/>
      <c r="D9" s="12"/>
      <c r="E9" s="12"/>
      <c r="F9" s="12"/>
      <c r="G9" s="12"/>
      <c r="H9" s="12"/>
      <c r="I9" s="12"/>
    </row>
    <row r="10" spans="1:9" ht="13.2" customHeight="1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13.2" customHeight="1">
      <c r="A11" s="69" t="str">
        <f>Koptāme!A21</f>
        <v>Pasūtītājs: KKP</v>
      </c>
      <c r="B11" s="12"/>
      <c r="C11" s="12"/>
      <c r="D11" s="12"/>
      <c r="E11" s="12"/>
      <c r="F11" s="12"/>
      <c r="G11" s="12"/>
      <c r="H11" s="12"/>
      <c r="I11" s="12"/>
    </row>
    <row r="12" spans="1:9" ht="17.25" customHeight="1">
      <c r="A12" s="159" t="str">
        <f>Koptāme!A22</f>
        <v>Objekta nosaukums: Kalna iela 15</v>
      </c>
      <c r="B12" s="172"/>
      <c r="C12" s="172"/>
      <c r="D12" s="172"/>
      <c r="E12" s="172"/>
      <c r="F12" s="172"/>
      <c r="G12" s="172"/>
      <c r="H12" s="172"/>
      <c r="I12" s="172"/>
    </row>
    <row r="13" spans="1:9" ht="17.25" customHeight="1">
      <c r="A13" s="159" t="str">
        <f>Koptāme!A23</f>
        <v>Būves nosaukums: Dzīvojamās ēkas atjaunošana</v>
      </c>
      <c r="B13" s="159"/>
      <c r="C13" s="159"/>
      <c r="D13" s="159"/>
      <c r="E13" s="159"/>
      <c r="F13" s="159"/>
      <c r="G13" s="159"/>
      <c r="H13" s="159"/>
      <c r="I13" s="159"/>
    </row>
    <row r="14" spans="1:9">
      <c r="A14" s="177" t="str">
        <f>Koptāme!A24</f>
        <v>Objekta adrese: Kaņa iela 15, Kuldīga, Kuldīgas nov., LV-3301,</v>
      </c>
      <c r="B14" s="178"/>
      <c r="C14" s="178"/>
      <c r="D14" s="178"/>
      <c r="E14" s="178"/>
      <c r="F14" s="178"/>
      <c r="G14" s="178"/>
    </row>
    <row r="15" spans="1:9">
      <c r="A15" s="13"/>
      <c r="C15" s="14"/>
    </row>
    <row r="16" spans="1:9">
      <c r="D16" s="77" t="s">
        <v>32</v>
      </c>
      <c r="E16" s="78">
        <f>E32</f>
        <v>0</v>
      </c>
      <c r="F16" s="13"/>
      <c r="G16" s="13"/>
      <c r="H16" s="13"/>
      <c r="I16" s="13"/>
    </row>
    <row r="17" spans="1:12">
      <c r="D17" s="15" t="s">
        <v>22</v>
      </c>
      <c r="E17" s="33">
        <f>I28</f>
        <v>0</v>
      </c>
      <c r="F17" s="13"/>
      <c r="G17" s="13"/>
      <c r="H17" s="13"/>
      <c r="I17" s="13"/>
    </row>
    <row r="18" spans="1:12">
      <c r="D18" s="16"/>
      <c r="E18" s="34" t="s">
        <v>25</v>
      </c>
      <c r="F18" s="13"/>
      <c r="G18" s="13"/>
      <c r="H18" s="13"/>
      <c r="I18" s="13"/>
    </row>
    <row r="19" spans="1:12" ht="13.8" thickBot="1">
      <c r="E19" s="13"/>
      <c r="F19" s="13"/>
      <c r="G19" s="13"/>
      <c r="H19" s="13"/>
      <c r="I19" s="13"/>
    </row>
    <row r="20" spans="1:12" ht="12.75" customHeight="1">
      <c r="A20" s="175" t="s">
        <v>3</v>
      </c>
      <c r="B20" s="155" t="s">
        <v>23</v>
      </c>
      <c r="C20" s="155" t="s">
        <v>4</v>
      </c>
      <c r="D20" s="155"/>
      <c r="E20" s="170" t="s">
        <v>36</v>
      </c>
      <c r="F20" s="170" t="s">
        <v>5</v>
      </c>
      <c r="G20" s="170"/>
      <c r="H20" s="170"/>
      <c r="I20" s="173" t="s">
        <v>17</v>
      </c>
    </row>
    <row r="21" spans="1:12" ht="27" thickBot="1">
      <c r="A21" s="176"/>
      <c r="B21" s="156"/>
      <c r="C21" s="156"/>
      <c r="D21" s="156"/>
      <c r="E21" s="171"/>
      <c r="F21" s="72" t="s">
        <v>35</v>
      </c>
      <c r="G21" s="72" t="s">
        <v>34</v>
      </c>
      <c r="H21" s="72" t="s">
        <v>33</v>
      </c>
      <c r="I21" s="174"/>
    </row>
    <row r="22" spans="1:12" ht="3" customHeight="1">
      <c r="A22" s="17"/>
      <c r="B22" s="18"/>
      <c r="C22" s="153"/>
      <c r="D22" s="153"/>
      <c r="E22" s="35"/>
      <c r="F22" s="35"/>
      <c r="G22" s="35"/>
      <c r="H22" s="35"/>
      <c r="I22" s="36"/>
    </row>
    <row r="23" spans="1:12" ht="12.75" customHeight="1">
      <c r="A23" s="19"/>
      <c r="B23" s="1"/>
      <c r="C23" s="157"/>
      <c r="D23" s="158"/>
      <c r="E23" s="37"/>
      <c r="F23" s="37"/>
      <c r="G23" s="37"/>
      <c r="H23" s="37"/>
      <c r="I23" s="38"/>
    </row>
    <row r="24" spans="1:12" ht="13.2" customHeight="1">
      <c r="A24" s="19">
        <v>1</v>
      </c>
      <c r="B24" s="1" t="s">
        <v>28</v>
      </c>
      <c r="C24" s="161" t="s">
        <v>58</v>
      </c>
      <c r="D24" s="162"/>
      <c r="E24" s="37">
        <f>SUM(F24:H24)</f>
        <v>0</v>
      </c>
      <c r="F24" s="37">
        <f>Buvlaukums!M34</f>
        <v>0</v>
      </c>
      <c r="G24" s="37">
        <f>Buvlaukums!N34</f>
        <v>0</v>
      </c>
      <c r="H24" s="37">
        <f>Buvlaukums!O34</f>
        <v>0</v>
      </c>
      <c r="I24" s="38">
        <f>Buvlaukums!L34</f>
        <v>0</v>
      </c>
    </row>
    <row r="25" spans="1:12">
      <c r="A25" s="19">
        <v>2</v>
      </c>
      <c r="B25" s="1" t="s">
        <v>29</v>
      </c>
      <c r="C25" s="161" t="s">
        <v>59</v>
      </c>
      <c r="D25" s="162"/>
      <c r="E25" s="37">
        <f t="shared" ref="E25:E26" si="0">SUM(F25:H25)</f>
        <v>0</v>
      </c>
      <c r="F25" s="37">
        <f>Demontaza!M33</f>
        <v>0</v>
      </c>
      <c r="G25" s="37">
        <f>Demontaza!N33</f>
        <v>0</v>
      </c>
      <c r="H25" s="37">
        <f>Demontaza!O33</f>
        <v>0</v>
      </c>
      <c r="I25" s="38">
        <f>Demontaza!L33</f>
        <v>0</v>
      </c>
    </row>
    <row r="26" spans="1:12">
      <c r="A26" s="19">
        <v>3</v>
      </c>
      <c r="B26" s="1" t="s">
        <v>60</v>
      </c>
      <c r="C26" s="114" t="s">
        <v>61</v>
      </c>
      <c r="D26" s="115"/>
      <c r="E26" s="37">
        <f t="shared" si="0"/>
        <v>0</v>
      </c>
      <c r="F26" s="37">
        <f>Buvdarbi!M58</f>
        <v>0</v>
      </c>
      <c r="G26" s="37">
        <f>Buvdarbi!N58</f>
        <v>0</v>
      </c>
      <c r="H26" s="37">
        <f>Buvdarbi!O58</f>
        <v>0</v>
      </c>
      <c r="I26" s="38">
        <f>Buvdarbi!L58</f>
        <v>0</v>
      </c>
    </row>
    <row r="27" spans="1:12" ht="3" customHeight="1">
      <c r="A27" s="19"/>
      <c r="B27" s="20"/>
      <c r="C27" s="154"/>
      <c r="D27" s="154"/>
      <c r="E27" s="39"/>
      <c r="F27" s="39"/>
      <c r="G27" s="39"/>
      <c r="H27" s="39"/>
      <c r="I27" s="40"/>
    </row>
    <row r="28" spans="1:12" ht="13.8" thickBot="1">
      <c r="A28" s="21"/>
      <c r="B28" s="22"/>
      <c r="C28" s="165" t="s">
        <v>2</v>
      </c>
      <c r="D28" s="165"/>
      <c r="E28" s="41">
        <f>SUM(E22:E27)</f>
        <v>0</v>
      </c>
      <c r="F28" s="41">
        <f>SUM(F22:F27)</f>
        <v>0</v>
      </c>
      <c r="G28" s="41">
        <f>SUM(G22:G27)</f>
        <v>0</v>
      </c>
      <c r="H28" s="41">
        <f>SUM(H22:H27)</f>
        <v>0</v>
      </c>
      <c r="I28" s="42">
        <f>SUM(I22:I27)</f>
        <v>0</v>
      </c>
      <c r="L28" t="s">
        <v>25</v>
      </c>
    </row>
    <row r="29" spans="1:12">
      <c r="A29" s="17"/>
      <c r="B29" s="18"/>
      <c r="C29" s="166" t="s">
        <v>134</v>
      </c>
      <c r="D29" s="166"/>
      <c r="E29" s="43">
        <f>ROUND(E28*12%,2)</f>
        <v>0</v>
      </c>
      <c r="F29" s="44"/>
      <c r="G29" s="44"/>
      <c r="H29" s="44"/>
      <c r="I29" s="44"/>
      <c r="L29" t="s">
        <v>25</v>
      </c>
    </row>
    <row r="30" spans="1:12">
      <c r="A30" s="23"/>
      <c r="B30" s="20"/>
      <c r="C30" s="164" t="s">
        <v>132</v>
      </c>
      <c r="D30" s="164"/>
      <c r="E30" s="80">
        <f>ROUND(E29*10%,2)</f>
        <v>0</v>
      </c>
      <c r="F30" s="44"/>
      <c r="G30" s="44"/>
      <c r="H30" s="44"/>
      <c r="I30" s="44"/>
      <c r="L30" t="s">
        <v>25</v>
      </c>
    </row>
    <row r="31" spans="1:12">
      <c r="A31" s="23"/>
      <c r="B31" s="20"/>
      <c r="C31" s="163" t="s">
        <v>133</v>
      </c>
      <c r="D31" s="163"/>
      <c r="E31" s="45">
        <f>ROUND(E28*8%,2)</f>
        <v>0</v>
      </c>
      <c r="F31" s="44"/>
      <c r="G31" s="44"/>
      <c r="H31" s="44"/>
      <c r="I31" s="44"/>
      <c r="L31" t="s">
        <v>25</v>
      </c>
    </row>
    <row r="32" spans="1:12" ht="13.8" thickBot="1">
      <c r="A32" s="21"/>
      <c r="B32" s="22"/>
      <c r="C32" s="160" t="s">
        <v>6</v>
      </c>
      <c r="D32" s="160"/>
      <c r="E32" s="46">
        <f>E28+E29+E31</f>
        <v>0</v>
      </c>
      <c r="F32" s="13"/>
      <c r="G32" s="44"/>
      <c r="H32" s="44"/>
      <c r="I32" s="44"/>
      <c r="L32" t="s">
        <v>25</v>
      </c>
    </row>
    <row r="33" spans="2:9">
      <c r="E33" s="47"/>
      <c r="F33" s="13"/>
      <c r="G33" s="13"/>
      <c r="H33" s="13"/>
      <c r="I33" s="13"/>
    </row>
    <row r="34" spans="2:9">
      <c r="E34" s="13"/>
      <c r="F34" s="44"/>
      <c r="G34" s="13"/>
      <c r="H34" s="13"/>
      <c r="I34" s="13"/>
    </row>
    <row r="35" spans="2:9">
      <c r="F35" s="2"/>
    </row>
    <row r="38" spans="2:9">
      <c r="B38" s="24" t="s">
        <v>26</v>
      </c>
      <c r="C38">
        <f>Koptāme!B39</f>
        <v>0</v>
      </c>
    </row>
    <row r="39" spans="2:9">
      <c r="B39" s="24"/>
      <c r="C39" s="70" t="s">
        <v>50</v>
      </c>
    </row>
    <row r="40" spans="2:9">
      <c r="B40" s="24"/>
    </row>
    <row r="41" spans="2:9">
      <c r="B41" s="24"/>
    </row>
    <row r="42" spans="2:9">
      <c r="B42" s="24"/>
    </row>
    <row r="43" spans="2:9">
      <c r="B43" s="24"/>
    </row>
    <row r="44" spans="2:9">
      <c r="B44" s="24"/>
    </row>
    <row r="45" spans="2:9">
      <c r="B45" s="24"/>
    </row>
    <row r="46" spans="2:9">
      <c r="B46" s="24"/>
    </row>
    <row r="47" spans="2:9">
      <c r="B47" s="24"/>
    </row>
    <row r="48" spans="2:9">
      <c r="B48" s="24"/>
      <c r="C48">
        <f>Koptāme!B49</f>
        <v>0</v>
      </c>
    </row>
    <row r="49" hidden="1"/>
  </sheetData>
  <mergeCells count="22">
    <mergeCell ref="A2:I2"/>
    <mergeCell ref="A3:I3"/>
    <mergeCell ref="A4:I4"/>
    <mergeCell ref="C20:D21"/>
    <mergeCell ref="E20:E21"/>
    <mergeCell ref="F20:H20"/>
    <mergeCell ref="A12:I12"/>
    <mergeCell ref="I20:I21"/>
    <mergeCell ref="A20:A21"/>
    <mergeCell ref="A14:G14"/>
    <mergeCell ref="C32:D32"/>
    <mergeCell ref="C24:D24"/>
    <mergeCell ref="C31:D31"/>
    <mergeCell ref="C25:D25"/>
    <mergeCell ref="C30:D30"/>
    <mergeCell ref="C28:D28"/>
    <mergeCell ref="C29:D29"/>
    <mergeCell ref="C22:D22"/>
    <mergeCell ref="C27:D27"/>
    <mergeCell ref="B20:B21"/>
    <mergeCell ref="C23:D23"/>
    <mergeCell ref="A13:I13"/>
  </mergeCells>
  <printOptions horizontalCentered="1"/>
  <pageMargins left="0.78740157480314965" right="0.19685039370078741" top="0.98425196850393704" bottom="0.74803149606299213" header="0.39370078740157483" footer="0.31496062992125984"/>
  <pageSetup paperSize="9" scale="85" firstPageNumber="3" orientation="portrait" useFirstPageNumber="1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3298-3D21-4616-AE97-F435C7048FA7}">
  <dimension ref="A1:P45"/>
  <sheetViews>
    <sheetView showZeros="0" showOutlineSymbols="0" topLeftCell="A21" zoomScaleNormal="100" zoomScaleSheetLayoutView="100" zoomScalePageLayoutView="85" workbookViewId="0">
      <selection activeCell="J44" sqref="J44"/>
    </sheetView>
  </sheetViews>
  <sheetFormatPr defaultColWidth="9.109375" defaultRowHeight="13.2"/>
  <cols>
    <col min="1" max="1" width="5.44140625" style="25" customWidth="1"/>
    <col min="2" max="2" width="9.44140625" style="25" customWidth="1"/>
    <col min="3" max="3" width="47.33203125" style="25" customWidth="1"/>
    <col min="4" max="4" width="7.6640625" style="25" customWidth="1"/>
    <col min="5" max="5" width="7.88671875" style="25" customWidth="1"/>
    <col min="6" max="6" width="6.33203125" style="25" customWidth="1"/>
    <col min="7" max="7" width="8.6640625" style="25" customWidth="1"/>
    <col min="8" max="8" width="8.33203125" style="25" customWidth="1"/>
    <col min="9" max="9" width="9.6640625" style="25" customWidth="1"/>
    <col min="10" max="10" width="7.5546875" style="25" customWidth="1"/>
    <col min="11" max="12" width="10.6640625" style="25" customWidth="1"/>
    <col min="13" max="13" width="10.44140625" style="25" customWidth="1"/>
    <col min="14" max="15" width="10.6640625" style="25" customWidth="1"/>
    <col min="16" max="16" width="11.33203125" style="25" customWidth="1"/>
    <col min="17" max="17" width="9.109375" style="25"/>
    <col min="18" max="18" width="10" style="25" bestFit="1" customWidth="1"/>
    <col min="19" max="16384" width="9.109375" style="25"/>
  </cols>
  <sheetData>
    <row r="1" spans="1:16" ht="12.75" customHeight="1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>
      <c r="A2" s="181" t="str">
        <f>Kopsavilkums!C24</f>
        <v>Būvlaukuma ierīkošana</v>
      </c>
      <c r="B2" s="182">
        <f>Kopsavilkums!B2</f>
        <v>0</v>
      </c>
      <c r="C2" s="182">
        <f>Kopsavilkums!C2</f>
        <v>0</v>
      </c>
      <c r="D2" s="182">
        <f>Kopsavilkums!D2</f>
        <v>0</v>
      </c>
      <c r="E2" s="182">
        <f>Kopsavilkums!E2</f>
        <v>0</v>
      </c>
      <c r="F2" s="182">
        <f>Kopsavilkums!F2</f>
        <v>0</v>
      </c>
      <c r="G2" s="182">
        <f>Kopsavilkums!G2</f>
        <v>0</v>
      </c>
      <c r="H2" s="182">
        <f>Kopsavilkums!H2</f>
        <v>0</v>
      </c>
      <c r="I2" s="182">
        <f>Kopsavilkums!I2</f>
        <v>0</v>
      </c>
      <c r="J2" s="182">
        <f>Kopsavilkums!J2</f>
        <v>0</v>
      </c>
      <c r="K2" s="182">
        <f>Kopsavilkums!K2</f>
        <v>0</v>
      </c>
      <c r="L2" s="182">
        <f>Kopsavilkums!L2</f>
        <v>0</v>
      </c>
      <c r="M2" s="182">
        <f>Kopsavilkums!M2</f>
        <v>0</v>
      </c>
      <c r="N2" s="182">
        <f>Kopsavilkums!N2</f>
        <v>0</v>
      </c>
      <c r="O2" s="182">
        <f>Kopsavilkums!O2</f>
        <v>0</v>
      </c>
      <c r="P2" s="182">
        <f>Kopsavilkums!P2</f>
        <v>0</v>
      </c>
    </row>
    <row r="3" spans="1:16">
      <c r="A3" s="183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>
      <c r="A4" s="26"/>
      <c r="B4" s="26"/>
      <c r="C4" s="26"/>
      <c r="D4" s="26"/>
      <c r="E4" s="26"/>
      <c r="F4" s="26"/>
      <c r="G4" s="66"/>
      <c r="H4" s="26"/>
      <c r="I4" s="26"/>
      <c r="J4" s="26"/>
      <c r="K4" s="26"/>
      <c r="L4" s="26"/>
      <c r="M4" s="26"/>
      <c r="N4" s="26"/>
      <c r="O4" s="26"/>
      <c r="P4" s="26"/>
    </row>
    <row r="5" spans="1:16">
      <c r="A5" s="67" t="str">
        <f>Kopsavilkums!A5</f>
        <v xml:space="preserve"> Izpildītājs:                  </v>
      </c>
      <c r="B5" s="26"/>
      <c r="C5" s="26"/>
      <c r="D5" s="26"/>
      <c r="E5" s="26"/>
      <c r="F5" s="26"/>
      <c r="G5" s="6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6"/>
      <c r="B6" s="26"/>
      <c r="C6" s="26">
        <f>Kopsavilkums!D6</f>
        <v>0</v>
      </c>
      <c r="D6" s="26"/>
      <c r="E6" s="26"/>
      <c r="F6" s="26"/>
      <c r="G6" s="6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6"/>
      <c r="B7" s="26"/>
      <c r="C7" s="26">
        <f>Kopsavilkums!D7</f>
        <v>0</v>
      </c>
      <c r="D7" s="26"/>
      <c r="E7" s="26"/>
      <c r="F7" s="26"/>
      <c r="G7" s="6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26"/>
      <c r="B8" s="26"/>
      <c r="C8" s="26">
        <f>Kopsavilkums!D8</f>
        <v>0</v>
      </c>
      <c r="D8" s="26"/>
      <c r="E8" s="26"/>
      <c r="F8" s="26"/>
      <c r="G8" s="6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6"/>
      <c r="B9" s="26"/>
      <c r="C9" s="26"/>
      <c r="D9" s="26"/>
      <c r="E9" s="26"/>
      <c r="F9" s="26"/>
      <c r="G9" s="6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68" t="str">
        <f>Kopsavilkums!A11</f>
        <v>Pasūtītājs: KKP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>
      <c r="A12" s="27" t="str">
        <f>Kopsavilkums!A12</f>
        <v>Objekta nosaukums: Kalna iela 15</v>
      </c>
      <c r="B12" s="27"/>
      <c r="C12" s="27"/>
      <c r="D12" s="27"/>
      <c r="E12" s="27"/>
      <c r="F12" s="27"/>
      <c r="G12" s="27"/>
      <c r="H12" s="27"/>
      <c r="I12" s="27"/>
    </row>
    <row r="13" spans="1:16">
      <c r="A13" s="27" t="str">
        <f>Kopsavilkums!A13</f>
        <v>Būves nosaukums: Dzīvojamās ēkas atjaunošana</v>
      </c>
      <c r="B13" s="27"/>
      <c r="C13" s="27"/>
      <c r="D13" s="27"/>
      <c r="E13" s="27"/>
      <c r="F13" s="27"/>
      <c r="G13" s="27"/>
      <c r="H13" s="27"/>
      <c r="I13" s="27"/>
    </row>
    <row r="14" spans="1:16">
      <c r="A14" s="27" t="str">
        <f>Kopsavilkums!A14</f>
        <v>Objekta adrese: Kaņa iela 15, Kuldīga, Kuldīgas nov., LV-3301,</v>
      </c>
      <c r="B14" s="27"/>
      <c r="C14" s="27"/>
      <c r="D14" s="27"/>
      <c r="E14" s="27"/>
      <c r="F14" s="27"/>
      <c r="G14" s="27"/>
      <c r="H14" s="27"/>
      <c r="I14" s="27">
        <f>Kopsavilkums!I14</f>
        <v>0</v>
      </c>
      <c r="J14" s="27"/>
      <c r="K14" s="27"/>
      <c r="L14" s="27"/>
      <c r="M14" s="27"/>
      <c r="N14" s="27"/>
      <c r="O14" s="27"/>
      <c r="P14" s="27"/>
    </row>
    <row r="15" spans="1:16">
      <c r="A15" s="28">
        <f>Kopsavilkums!A15</f>
        <v>0</v>
      </c>
      <c r="B15" s="27"/>
      <c r="C15" s="27">
        <f>Kopsavilkums!C15</f>
        <v>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>
      <c r="A16" s="48" t="s">
        <v>82</v>
      </c>
      <c r="B16" s="27"/>
      <c r="C16" s="27"/>
      <c r="D16" s="27"/>
      <c r="E16" s="27"/>
      <c r="F16" s="27"/>
      <c r="G16" s="27"/>
      <c r="H16" s="27"/>
      <c r="I16" s="27"/>
      <c r="J16" s="27"/>
      <c r="K16" s="184" t="s">
        <v>12</v>
      </c>
      <c r="L16" s="184"/>
      <c r="M16" s="184"/>
      <c r="N16" s="185"/>
      <c r="O16" s="185"/>
      <c r="P16" s="79"/>
    </row>
    <row r="17" spans="1:1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179" t="s">
        <v>13</v>
      </c>
      <c r="L17" s="179"/>
      <c r="M17" s="27" t="s">
        <v>57</v>
      </c>
      <c r="N17" s="27"/>
      <c r="O17" s="49"/>
      <c r="P17" s="49"/>
    </row>
    <row r="18" spans="1:16" ht="13.8" thickBo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49"/>
      <c r="L18" s="49"/>
      <c r="M18" s="49"/>
      <c r="N18" s="49"/>
      <c r="O18" s="50"/>
      <c r="P18" s="49"/>
    </row>
    <row r="19" spans="1:16" ht="12.75" customHeight="1">
      <c r="A19" s="189" t="s">
        <v>0</v>
      </c>
      <c r="B19" s="196" t="s">
        <v>14</v>
      </c>
      <c r="C19" s="190" t="s">
        <v>1</v>
      </c>
      <c r="D19" s="199" t="s">
        <v>15</v>
      </c>
      <c r="E19" s="199" t="s">
        <v>16</v>
      </c>
      <c r="F19" s="190" t="s">
        <v>8</v>
      </c>
      <c r="G19" s="190"/>
      <c r="H19" s="190"/>
      <c r="I19" s="190"/>
      <c r="J19" s="190"/>
      <c r="K19" s="201"/>
      <c r="L19" s="189" t="s">
        <v>9</v>
      </c>
      <c r="M19" s="190"/>
      <c r="N19" s="190"/>
      <c r="O19" s="190"/>
      <c r="P19" s="191"/>
    </row>
    <row r="20" spans="1:16" ht="82.5" customHeight="1" thickBot="1">
      <c r="A20" s="195"/>
      <c r="B20" s="197"/>
      <c r="C20" s="198"/>
      <c r="D20" s="200"/>
      <c r="E20" s="200"/>
      <c r="F20" s="99" t="s">
        <v>7</v>
      </c>
      <c r="G20" s="99" t="s">
        <v>44</v>
      </c>
      <c r="H20" s="100" t="s">
        <v>38</v>
      </c>
      <c r="I20" s="100" t="s">
        <v>39</v>
      </c>
      <c r="J20" s="100" t="s">
        <v>40</v>
      </c>
      <c r="K20" s="102" t="s">
        <v>41</v>
      </c>
      <c r="L20" s="106" t="s">
        <v>10</v>
      </c>
      <c r="M20" s="100" t="s">
        <v>42</v>
      </c>
      <c r="N20" s="100" t="s">
        <v>39</v>
      </c>
      <c r="O20" s="100" t="s">
        <v>40</v>
      </c>
      <c r="P20" s="101" t="s">
        <v>43</v>
      </c>
    </row>
    <row r="21" spans="1:16">
      <c r="A21" s="96">
        <v>1</v>
      </c>
      <c r="B21" s="97">
        <f>A21+1</f>
        <v>2</v>
      </c>
      <c r="C21" s="97">
        <f t="shared" ref="C21:P21" si="0">B21+1</f>
        <v>3</v>
      </c>
      <c r="D21" s="97">
        <f t="shared" si="0"/>
        <v>4</v>
      </c>
      <c r="E21" s="97">
        <f t="shared" si="0"/>
        <v>5</v>
      </c>
      <c r="F21" s="97">
        <f t="shared" si="0"/>
        <v>6</v>
      </c>
      <c r="G21" s="97">
        <f t="shared" si="0"/>
        <v>7</v>
      </c>
      <c r="H21" s="97">
        <f t="shared" si="0"/>
        <v>8</v>
      </c>
      <c r="I21" s="97">
        <f t="shared" si="0"/>
        <v>9</v>
      </c>
      <c r="J21" s="97">
        <f t="shared" si="0"/>
        <v>10</v>
      </c>
      <c r="K21" s="103">
        <f t="shared" si="0"/>
        <v>11</v>
      </c>
      <c r="L21" s="96">
        <f t="shared" si="0"/>
        <v>12</v>
      </c>
      <c r="M21" s="97">
        <f t="shared" si="0"/>
        <v>13</v>
      </c>
      <c r="N21" s="97">
        <f t="shared" si="0"/>
        <v>14</v>
      </c>
      <c r="O21" s="97">
        <f t="shared" si="0"/>
        <v>15</v>
      </c>
      <c r="P21" s="98">
        <f t="shared" si="0"/>
        <v>16</v>
      </c>
    </row>
    <row r="22" spans="1:16">
      <c r="A22" s="112">
        <v>1</v>
      </c>
      <c r="B22" s="71"/>
      <c r="C22" s="192" t="s">
        <v>62</v>
      </c>
      <c r="D22" s="193"/>
      <c r="E22" s="193"/>
      <c r="F22" s="193"/>
      <c r="G22" s="193"/>
      <c r="H22" s="193"/>
      <c r="I22" s="193"/>
      <c r="J22" s="193"/>
      <c r="K22" s="194"/>
      <c r="L22" s="107"/>
      <c r="M22" s="53"/>
      <c r="N22" s="53"/>
      <c r="O22" s="53"/>
      <c r="P22" s="90"/>
    </row>
    <row r="23" spans="1:16">
      <c r="A23" s="110">
        <v>1.1000000000000001</v>
      </c>
      <c r="B23"/>
      <c r="C23" s="110" t="s">
        <v>63</v>
      </c>
      <c r="D23" s="118" t="s">
        <v>66</v>
      </c>
      <c r="E23" s="111">
        <v>1</v>
      </c>
      <c r="F23" s="113"/>
      <c r="G23" s="113"/>
      <c r="H23" s="113"/>
      <c r="I23" s="113"/>
      <c r="J23" s="113"/>
      <c r="K23" s="113"/>
      <c r="L23" s="107"/>
      <c r="M23" s="53"/>
      <c r="N23" s="53"/>
      <c r="O23" s="53"/>
      <c r="P23" s="90"/>
    </row>
    <row r="24" spans="1:16">
      <c r="A24" s="110"/>
      <c r="B24" s="71"/>
      <c r="C24" s="116" t="s">
        <v>64</v>
      </c>
      <c r="D24" s="118" t="s">
        <v>66</v>
      </c>
      <c r="E24" s="111">
        <v>1</v>
      </c>
      <c r="F24" s="113"/>
      <c r="G24" s="113"/>
      <c r="H24" s="113"/>
      <c r="I24" s="113"/>
      <c r="J24" s="113"/>
      <c r="K24" s="113"/>
      <c r="L24" s="107"/>
      <c r="M24" s="53"/>
      <c r="N24" s="53"/>
      <c r="O24" s="53"/>
      <c r="P24" s="90"/>
    </row>
    <row r="25" spans="1:16">
      <c r="A25" s="110">
        <v>1.2</v>
      </c>
      <c r="B25"/>
      <c r="C25" s="110" t="s">
        <v>74</v>
      </c>
      <c r="D25" s="118" t="s">
        <v>67</v>
      </c>
      <c r="E25" s="111">
        <v>21</v>
      </c>
      <c r="F25" s="113"/>
      <c r="G25" s="113"/>
      <c r="H25" s="113"/>
      <c r="I25" s="113"/>
      <c r="J25" s="113"/>
      <c r="K25" s="113"/>
      <c r="L25" s="107"/>
      <c r="M25" s="53"/>
      <c r="N25" s="53"/>
      <c r="O25" s="53"/>
      <c r="P25" s="90"/>
    </row>
    <row r="26" spans="1:16">
      <c r="A26" s="110"/>
      <c r="B26" s="71"/>
      <c r="C26" s="116" t="s">
        <v>75</v>
      </c>
      <c r="D26" s="118" t="s">
        <v>68</v>
      </c>
      <c r="E26" s="111">
        <v>21</v>
      </c>
      <c r="F26" s="113"/>
      <c r="G26" s="113"/>
      <c r="H26" s="113"/>
      <c r="I26" s="113"/>
      <c r="J26" s="113"/>
      <c r="K26" s="113"/>
      <c r="L26" s="107"/>
      <c r="M26" s="53"/>
      <c r="N26" s="53"/>
      <c r="O26" s="53"/>
      <c r="P26" s="90"/>
    </row>
    <row r="27" spans="1:16">
      <c r="A27" s="110">
        <v>1.3</v>
      </c>
      <c r="B27"/>
      <c r="C27" s="110" t="s">
        <v>65</v>
      </c>
      <c r="D27" s="118" t="s">
        <v>66</v>
      </c>
      <c r="E27" s="111">
        <v>1</v>
      </c>
      <c r="F27" s="113"/>
      <c r="G27" s="113"/>
      <c r="H27" s="113"/>
      <c r="I27" s="113"/>
      <c r="J27" s="113"/>
      <c r="K27" s="113"/>
      <c r="L27" s="107"/>
      <c r="M27" s="53"/>
      <c r="N27" s="53"/>
      <c r="O27" s="53"/>
      <c r="P27" s="90"/>
    </row>
    <row r="28" spans="1:16">
      <c r="A28" s="110"/>
      <c r="B28" s="71"/>
      <c r="C28" s="116" t="s">
        <v>71</v>
      </c>
      <c r="D28" s="118" t="s">
        <v>66</v>
      </c>
      <c r="E28" s="111">
        <v>1</v>
      </c>
      <c r="F28" s="113"/>
      <c r="G28" s="113"/>
      <c r="H28" s="113"/>
      <c r="I28" s="113"/>
      <c r="J28" s="113"/>
      <c r="K28" s="113"/>
      <c r="L28" s="107"/>
      <c r="M28" s="53"/>
      <c r="N28" s="53"/>
      <c r="O28" s="53"/>
      <c r="P28" s="90"/>
    </row>
    <row r="29" spans="1:16">
      <c r="A29" s="110">
        <v>1.4</v>
      </c>
      <c r="B29"/>
      <c r="C29" s="110" t="s">
        <v>77</v>
      </c>
      <c r="D29" s="118" t="s">
        <v>66</v>
      </c>
      <c r="E29" s="111">
        <v>1</v>
      </c>
      <c r="F29" s="113"/>
      <c r="G29" s="113"/>
      <c r="H29" s="113"/>
      <c r="I29" s="113"/>
      <c r="J29" s="113"/>
      <c r="K29" s="113"/>
      <c r="L29" s="107"/>
      <c r="M29" s="53"/>
      <c r="N29" s="53"/>
      <c r="O29" s="53"/>
      <c r="P29" s="90"/>
    </row>
    <row r="30" spans="1:16">
      <c r="A30" s="110"/>
      <c r="B30" s="71"/>
      <c r="C30" s="116" t="s">
        <v>72</v>
      </c>
      <c r="D30" s="118" t="s">
        <v>66</v>
      </c>
      <c r="E30" s="111">
        <v>1</v>
      </c>
      <c r="F30" s="113"/>
      <c r="G30" s="113"/>
      <c r="H30" s="113"/>
      <c r="I30" s="113"/>
      <c r="J30" s="113"/>
      <c r="K30" s="113"/>
      <c r="L30" s="107"/>
      <c r="M30" s="53"/>
      <c r="N30" s="53"/>
      <c r="O30" s="53"/>
      <c r="P30" s="90"/>
    </row>
    <row r="31" spans="1:16">
      <c r="A31" s="117">
        <v>1.6</v>
      </c>
      <c r="B31"/>
      <c r="C31" s="110" t="s">
        <v>73</v>
      </c>
      <c r="D31" s="118" t="s">
        <v>70</v>
      </c>
      <c r="E31" s="111">
        <v>1</v>
      </c>
      <c r="F31" s="113"/>
      <c r="G31" s="113"/>
      <c r="H31" s="113"/>
      <c r="I31" s="113"/>
      <c r="J31" s="113"/>
      <c r="K31" s="113"/>
      <c r="L31" s="107"/>
      <c r="M31" s="53"/>
      <c r="N31" s="53"/>
      <c r="O31" s="53"/>
      <c r="P31" s="90"/>
    </row>
    <row r="32" spans="1:16">
      <c r="A32" s="88"/>
      <c r="B32" s="51"/>
      <c r="C32" s="55"/>
      <c r="D32" s="118"/>
      <c r="E32" s="60"/>
      <c r="F32" s="53"/>
      <c r="G32" s="53"/>
      <c r="H32" s="53">
        <f t="shared" ref="H32" si="1">ROUND(F32*G32,2)</f>
        <v>0</v>
      </c>
      <c r="I32" s="53"/>
      <c r="J32" s="53"/>
      <c r="K32" s="105">
        <f t="shared" ref="K32" si="2">SUM(H32:J32)</f>
        <v>0</v>
      </c>
      <c r="L32" s="107">
        <f t="shared" ref="L32" si="3">ROUND(E32*F32,2)</f>
        <v>0</v>
      </c>
      <c r="M32" s="53">
        <f t="shared" ref="M32" si="4">ROUND(E32*H32,2)</f>
        <v>0</v>
      </c>
      <c r="N32" s="53">
        <f t="shared" ref="N32" si="5">ROUND(E32*I32,2)</f>
        <v>0</v>
      </c>
      <c r="O32" s="53">
        <f t="shared" ref="O32" si="6">ROUND(E32*J32,2)</f>
        <v>0</v>
      </c>
      <c r="P32" s="90">
        <f t="shared" ref="P32" si="7">SUM(M32:O32)</f>
        <v>0</v>
      </c>
    </row>
    <row r="33" spans="1:16" s="29" customFormat="1" ht="3" customHeight="1">
      <c r="A33" s="91"/>
      <c r="B33" s="57"/>
      <c r="C33" s="58"/>
      <c r="D33" s="57"/>
      <c r="E33" s="57"/>
      <c r="F33" s="57"/>
      <c r="G33" s="56"/>
      <c r="H33" s="51"/>
      <c r="I33" s="51"/>
      <c r="J33" s="51"/>
      <c r="K33" s="104"/>
      <c r="L33" s="108"/>
      <c r="M33" s="59"/>
      <c r="N33" s="59"/>
      <c r="O33" s="59"/>
      <c r="P33" s="89"/>
    </row>
    <row r="34" spans="1:16" ht="13.8" thickBot="1">
      <c r="A34" s="186" t="s">
        <v>31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8"/>
      <c r="L34" s="109">
        <f>SUM(L22:L33)</f>
        <v>0</v>
      </c>
      <c r="M34" s="92">
        <f>SUM(M22:M33)</f>
        <v>0</v>
      </c>
      <c r="N34" s="92">
        <f>SUM(N22:N33)</f>
        <v>0</v>
      </c>
      <c r="O34" s="92">
        <f>SUM(O22:O33)</f>
        <v>0</v>
      </c>
      <c r="P34" s="93">
        <f>SUM(P22:P33)</f>
        <v>0</v>
      </c>
    </row>
    <row r="35" spans="1:16">
      <c r="A35" s="202" t="s">
        <v>134</v>
      </c>
      <c r="B35" s="203"/>
      <c r="C35" s="203"/>
      <c r="D35" s="203"/>
      <c r="E35" s="203"/>
      <c r="F35" s="203"/>
      <c r="G35" s="203"/>
      <c r="H35" s="204"/>
      <c r="I35" s="205"/>
      <c r="J35" s="206"/>
      <c r="K35" s="206"/>
      <c r="L35" s="206"/>
      <c r="M35" s="206"/>
      <c r="N35" s="206"/>
      <c r="O35" s="207"/>
      <c r="P35" s="83">
        <f>ROUND(P34*12%,2)</f>
        <v>0</v>
      </c>
    </row>
    <row r="36" spans="1:16">
      <c r="A36" s="208" t="s">
        <v>135</v>
      </c>
      <c r="B36" s="209"/>
      <c r="C36" s="209"/>
      <c r="D36" s="209"/>
      <c r="E36" s="209"/>
      <c r="F36" s="209"/>
      <c r="G36" s="209"/>
      <c r="H36" s="210"/>
      <c r="I36" s="211"/>
      <c r="J36" s="212"/>
      <c r="K36" s="212"/>
      <c r="L36" s="212"/>
      <c r="M36" s="212"/>
      <c r="N36" s="212"/>
      <c r="O36" s="213"/>
      <c r="P36" s="81">
        <f>ROUND(P35*10%,2)</f>
        <v>0</v>
      </c>
    </row>
    <row r="37" spans="1:16">
      <c r="A37" s="214" t="s">
        <v>133</v>
      </c>
      <c r="B37" s="209"/>
      <c r="C37" s="209"/>
      <c r="D37" s="209"/>
      <c r="E37" s="209"/>
      <c r="F37" s="209"/>
      <c r="G37" s="209"/>
      <c r="H37" s="210"/>
      <c r="I37" s="211"/>
      <c r="J37" s="212"/>
      <c r="K37" s="212"/>
      <c r="L37" s="212"/>
      <c r="M37" s="212"/>
      <c r="N37" s="212"/>
      <c r="O37" s="213"/>
      <c r="P37" s="81">
        <f>ROUND(P34*8%,2)</f>
        <v>0</v>
      </c>
    </row>
    <row r="38" spans="1:16" ht="13.8" thickBot="1">
      <c r="A38" s="215" t="s">
        <v>46</v>
      </c>
      <c r="B38" s="216"/>
      <c r="C38" s="216"/>
      <c r="D38" s="216"/>
      <c r="E38" s="216"/>
      <c r="F38" s="216"/>
      <c r="G38" s="216"/>
      <c r="H38" s="217"/>
      <c r="I38" s="218"/>
      <c r="J38" s="219"/>
      <c r="K38" s="219"/>
      <c r="L38" s="219"/>
      <c r="M38" s="219"/>
      <c r="N38" s="219"/>
      <c r="O38" s="220"/>
      <c r="P38" s="82">
        <f>SUM(P34:P34:P35,P37)</f>
        <v>0</v>
      </c>
    </row>
    <row r="39" spans="1:16">
      <c r="A39" s="221" t="s">
        <v>47</v>
      </c>
      <c r="B39" s="222"/>
      <c r="C39" s="222"/>
      <c r="D39" s="222"/>
      <c r="E39" s="222"/>
      <c r="F39" s="222"/>
      <c r="G39" s="222"/>
      <c r="H39" s="223"/>
      <c r="I39" s="224"/>
      <c r="J39" s="225"/>
      <c r="K39" s="225"/>
      <c r="L39" s="225"/>
      <c r="M39" s="225"/>
      <c r="N39" s="225"/>
      <c r="O39" s="226"/>
      <c r="P39" s="83">
        <f>ROUND(P38*21%,2)</f>
        <v>0</v>
      </c>
    </row>
    <row r="40" spans="1:16" ht="13.8" thickBot="1">
      <c r="A40" s="227" t="s">
        <v>48</v>
      </c>
      <c r="B40" s="228"/>
      <c r="C40" s="228"/>
      <c r="D40" s="228"/>
      <c r="E40" s="228"/>
      <c r="F40" s="228"/>
      <c r="G40" s="228"/>
      <c r="H40" s="229"/>
      <c r="I40" s="230"/>
      <c r="J40" s="231"/>
      <c r="K40" s="231"/>
      <c r="L40" s="231"/>
      <c r="M40" s="231"/>
      <c r="N40" s="231"/>
      <c r="O40" s="232"/>
      <c r="P40" s="84">
        <f>SUM(P38:P39)</f>
        <v>0</v>
      </c>
    </row>
    <row r="41" spans="1:16">
      <c r="A41" s="85"/>
      <c r="B41" s="85"/>
      <c r="C41" s="85"/>
      <c r="D41" s="85"/>
      <c r="E41" s="85"/>
      <c r="F41" s="85"/>
      <c r="G41" s="85"/>
      <c r="H41" s="85"/>
      <c r="I41" s="86"/>
      <c r="J41" s="86"/>
      <c r="K41" s="86"/>
      <c r="L41" s="86"/>
      <c r="M41" s="86"/>
      <c r="N41" s="86"/>
      <c r="O41" s="86"/>
      <c r="P41" s="87"/>
    </row>
    <row r="42" spans="1:16">
      <c r="A42" s="85"/>
      <c r="B42" s="85"/>
      <c r="C42" s="85"/>
      <c r="D42" s="85"/>
      <c r="E42" s="85"/>
      <c r="F42" s="85"/>
      <c r="G42" s="85"/>
      <c r="H42" s="85"/>
      <c r="I42" s="86"/>
      <c r="J42" s="86"/>
      <c r="K42" s="86"/>
      <c r="L42" s="86"/>
      <c r="M42" s="86"/>
      <c r="N42" s="86"/>
      <c r="O42" s="86"/>
      <c r="P42" s="87"/>
    </row>
    <row r="43" spans="1:16">
      <c r="B43" s="30" t="s">
        <v>26</v>
      </c>
      <c r="C43" s="31">
        <f>Kopsavilkums!C38</f>
        <v>0</v>
      </c>
      <c r="D43" s="31"/>
      <c r="I43" s="30"/>
      <c r="J43" s="31"/>
    </row>
    <row r="44" spans="1:16">
      <c r="B44" s="30"/>
      <c r="C44" s="95" t="s">
        <v>50</v>
      </c>
      <c r="D44" s="31"/>
      <c r="I44" s="30"/>
      <c r="J44" s="31"/>
    </row>
    <row r="45" spans="1:16">
      <c r="I45" s="30"/>
      <c r="J45" s="31">
        <f>Kopsavilkums!C48</f>
        <v>0</v>
      </c>
    </row>
  </sheetData>
  <sheetProtection selectLockedCells="1" selectUnlockedCells="1"/>
  <mergeCells count="27">
    <mergeCell ref="A38:H38"/>
    <mergeCell ref="I38:O38"/>
    <mergeCell ref="A39:H39"/>
    <mergeCell ref="I39:O39"/>
    <mergeCell ref="A40:H40"/>
    <mergeCell ref="I40:O40"/>
    <mergeCell ref="A35:H35"/>
    <mergeCell ref="I35:O35"/>
    <mergeCell ref="A36:H36"/>
    <mergeCell ref="I36:O36"/>
    <mergeCell ref="A37:H37"/>
    <mergeCell ref="I37:O37"/>
    <mergeCell ref="A34:K34"/>
    <mergeCell ref="L19:P19"/>
    <mergeCell ref="C22:K22"/>
    <mergeCell ref="A19:A20"/>
    <mergeCell ref="B19:B20"/>
    <mergeCell ref="C19:C20"/>
    <mergeCell ref="D19:D20"/>
    <mergeCell ref="E19:E20"/>
    <mergeCell ref="F19:K19"/>
    <mergeCell ref="K17:L17"/>
    <mergeCell ref="A1:P1"/>
    <mergeCell ref="A2:P2"/>
    <mergeCell ref="A3:P3"/>
    <mergeCell ref="K16:M16"/>
    <mergeCell ref="N16:O16"/>
  </mergeCells>
  <dataValidations count="1">
    <dataValidation type="list" allowBlank="1" showInputMessage="1" showErrorMessage="1" sqref="D22" xr:uid="{FEF727B2-6757-4C03-8848-9D609C358462}">
      <formula1>$D$447:$D$477</formula1>
    </dataValidation>
  </dataValidations>
  <printOptions horizontalCentered="1"/>
  <pageMargins left="0.11811023622047245" right="0.11811023622047245" top="0.98425196850393704" bottom="0.39370078740157483" header="0.39370078740157483" footer="0.51181102362204722"/>
  <pageSetup paperSize="9" scale="80" firstPageNumber="4" orientation="landscape" useFirstPageNumber="1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showZeros="0" showOutlineSymbols="0" topLeftCell="A18" zoomScaleNormal="100" zoomScaleSheetLayoutView="100" zoomScalePageLayoutView="85" workbookViewId="0">
      <selection activeCell="I42" sqref="I42"/>
    </sheetView>
  </sheetViews>
  <sheetFormatPr defaultColWidth="9.109375" defaultRowHeight="13.2"/>
  <cols>
    <col min="1" max="1" width="5.44140625" style="25" customWidth="1"/>
    <col min="2" max="2" width="9.44140625" style="25" customWidth="1"/>
    <col min="3" max="3" width="47.33203125" style="25" customWidth="1"/>
    <col min="4" max="4" width="7.6640625" style="25" customWidth="1"/>
    <col min="5" max="5" width="7.88671875" style="25" customWidth="1"/>
    <col min="6" max="6" width="6.33203125" style="25" customWidth="1"/>
    <col min="7" max="7" width="8.6640625" style="25" customWidth="1"/>
    <col min="8" max="8" width="8.33203125" style="25" customWidth="1"/>
    <col min="9" max="9" width="9.6640625" style="25" customWidth="1"/>
    <col min="10" max="10" width="7.5546875" style="25" customWidth="1"/>
    <col min="11" max="12" width="10.6640625" style="25" customWidth="1"/>
    <col min="13" max="13" width="10.44140625" style="25" customWidth="1"/>
    <col min="14" max="15" width="10.6640625" style="25" customWidth="1"/>
    <col min="16" max="16" width="11.33203125" style="25" customWidth="1"/>
    <col min="17" max="17" width="9.109375" style="25"/>
    <col min="18" max="18" width="10" style="25" bestFit="1" customWidth="1"/>
    <col min="19" max="16384" width="9.109375" style="25"/>
  </cols>
  <sheetData>
    <row r="1" spans="1:16" ht="12.75" customHeight="1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>
      <c r="A2" s="181" t="str">
        <f>Kopsavilkums!C25</f>
        <v>Demontāža</v>
      </c>
      <c r="B2" s="182">
        <f>Kopsavilkums!B2</f>
        <v>0</v>
      </c>
      <c r="C2" s="182">
        <f>Kopsavilkums!C2</f>
        <v>0</v>
      </c>
      <c r="D2" s="182">
        <f>Kopsavilkums!D2</f>
        <v>0</v>
      </c>
      <c r="E2" s="182">
        <f>Kopsavilkums!E2</f>
        <v>0</v>
      </c>
      <c r="F2" s="182">
        <f>Kopsavilkums!F2</f>
        <v>0</v>
      </c>
      <c r="G2" s="182">
        <f>Kopsavilkums!G2</f>
        <v>0</v>
      </c>
      <c r="H2" s="182">
        <f>Kopsavilkums!H2</f>
        <v>0</v>
      </c>
      <c r="I2" s="182">
        <f>Kopsavilkums!I2</f>
        <v>0</v>
      </c>
      <c r="J2" s="182">
        <f>Kopsavilkums!J2</f>
        <v>0</v>
      </c>
      <c r="K2" s="182">
        <f>Kopsavilkums!K2</f>
        <v>0</v>
      </c>
      <c r="L2" s="182">
        <f>Kopsavilkums!L2</f>
        <v>0</v>
      </c>
      <c r="M2" s="182">
        <f>Kopsavilkums!M2</f>
        <v>0</v>
      </c>
      <c r="N2" s="182">
        <f>Kopsavilkums!N2</f>
        <v>0</v>
      </c>
      <c r="O2" s="182">
        <f>Kopsavilkums!O2</f>
        <v>0</v>
      </c>
      <c r="P2" s="182">
        <f>Kopsavilkums!P2</f>
        <v>0</v>
      </c>
    </row>
    <row r="3" spans="1:16">
      <c r="A3" s="183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>
      <c r="A4" s="26"/>
      <c r="B4" s="26"/>
      <c r="C4" s="26"/>
      <c r="D4" s="26"/>
      <c r="E4" s="26"/>
      <c r="F4" s="26"/>
      <c r="G4" s="66"/>
      <c r="H4" s="26"/>
      <c r="I4" s="26"/>
      <c r="J4" s="26"/>
      <c r="K4" s="26"/>
      <c r="L4" s="26"/>
      <c r="M4" s="26"/>
      <c r="N4" s="26"/>
      <c r="O4" s="26"/>
      <c r="P4" s="26"/>
    </row>
    <row r="5" spans="1:16">
      <c r="A5" s="67" t="str">
        <f>Kopsavilkums!A5</f>
        <v xml:space="preserve"> Izpildītājs:                  </v>
      </c>
      <c r="B5" s="26"/>
      <c r="C5" s="26"/>
      <c r="D5" s="26"/>
      <c r="E5" s="26"/>
      <c r="F5" s="26"/>
      <c r="G5" s="6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6"/>
      <c r="B6" s="26"/>
      <c r="C6" s="26">
        <f>Kopsavilkums!D6</f>
        <v>0</v>
      </c>
      <c r="D6" s="26"/>
      <c r="E6" s="26"/>
      <c r="F6" s="26"/>
      <c r="G6" s="6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6"/>
      <c r="B7" s="26"/>
      <c r="C7" s="26">
        <f>Kopsavilkums!D7</f>
        <v>0</v>
      </c>
      <c r="D7" s="26"/>
      <c r="E7" s="26"/>
      <c r="F7" s="26"/>
      <c r="G7" s="6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26"/>
      <c r="B8" s="26"/>
      <c r="C8" s="26">
        <f>Kopsavilkums!D8</f>
        <v>0</v>
      </c>
      <c r="D8" s="26"/>
      <c r="E8" s="26"/>
      <c r="F8" s="26"/>
      <c r="G8" s="6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6"/>
      <c r="B9" s="26"/>
      <c r="C9" s="26"/>
      <c r="D9" s="26"/>
      <c r="E9" s="26"/>
      <c r="F9" s="26"/>
      <c r="G9" s="6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68" t="str">
        <f>Kopsavilkums!A11</f>
        <v>Pasūtītājs: KKP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>
      <c r="A12" s="27" t="str">
        <f>Kopsavilkums!A12</f>
        <v>Objekta nosaukums: Kalna iela 15</v>
      </c>
      <c r="B12" s="27"/>
      <c r="C12" s="27"/>
      <c r="D12" s="27"/>
      <c r="E12" s="27"/>
      <c r="F12" s="27"/>
      <c r="G12" s="27"/>
      <c r="H12" s="27"/>
      <c r="I12" s="27"/>
    </row>
    <row r="13" spans="1:16">
      <c r="A13" s="27" t="str">
        <f>Kopsavilkums!A13</f>
        <v>Būves nosaukums: Dzīvojamās ēkas atjaunošana</v>
      </c>
      <c r="B13" s="27"/>
      <c r="C13" s="27"/>
      <c r="D13" s="27"/>
      <c r="E13" s="27"/>
      <c r="F13" s="27"/>
      <c r="G13" s="27"/>
      <c r="H13" s="27"/>
      <c r="I13" s="27"/>
    </row>
    <row r="14" spans="1:16">
      <c r="A14" s="27" t="str">
        <f>Kopsavilkums!A14</f>
        <v>Objekta adrese: Kaņa iela 15, Kuldīga, Kuldīgas nov., LV-3301,</v>
      </c>
      <c r="B14" s="27"/>
      <c r="C14" s="27"/>
      <c r="D14" s="27"/>
      <c r="E14" s="27"/>
      <c r="F14" s="27"/>
      <c r="G14" s="27"/>
      <c r="H14" s="27"/>
      <c r="I14" s="27">
        <f>Kopsavilkums!I14</f>
        <v>0</v>
      </c>
      <c r="J14" s="27"/>
      <c r="K14" s="27"/>
      <c r="L14" s="27"/>
      <c r="M14" s="27"/>
      <c r="N14" s="27"/>
      <c r="O14" s="27"/>
      <c r="P14" s="27"/>
    </row>
    <row r="15" spans="1:16">
      <c r="A15" s="28">
        <f>Kopsavilkums!A15</f>
        <v>0</v>
      </c>
      <c r="B15" s="27"/>
      <c r="C15" s="27">
        <f>Kopsavilkums!C15</f>
        <v>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>
      <c r="A16" s="48" t="s">
        <v>82</v>
      </c>
      <c r="B16" s="27"/>
      <c r="C16" s="27"/>
      <c r="D16" s="27"/>
      <c r="E16" s="27"/>
      <c r="F16" s="27"/>
      <c r="G16" s="27"/>
      <c r="H16" s="27"/>
      <c r="I16" s="27"/>
      <c r="J16" s="27"/>
      <c r="K16" s="184" t="s">
        <v>12</v>
      </c>
      <c r="L16" s="184"/>
      <c r="M16" s="184"/>
      <c r="N16" s="185"/>
      <c r="O16" s="185"/>
      <c r="P16" s="79"/>
    </row>
    <row r="17" spans="1:1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179" t="s">
        <v>13</v>
      </c>
      <c r="L17" s="179"/>
      <c r="M17" s="27" t="s">
        <v>57</v>
      </c>
      <c r="N17" s="27"/>
      <c r="O17" s="49"/>
      <c r="P17" s="49"/>
    </row>
    <row r="18" spans="1:16" ht="13.8" thickBo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49"/>
      <c r="L18" s="49"/>
      <c r="M18" s="49"/>
      <c r="N18" s="49"/>
      <c r="O18" s="50"/>
      <c r="P18" s="49"/>
    </row>
    <row r="19" spans="1:16" ht="12.75" customHeight="1">
      <c r="A19" s="189" t="s">
        <v>0</v>
      </c>
      <c r="B19" s="196" t="s">
        <v>14</v>
      </c>
      <c r="C19" s="190" t="s">
        <v>1</v>
      </c>
      <c r="D19" s="199" t="s">
        <v>15</v>
      </c>
      <c r="E19" s="199" t="s">
        <v>16</v>
      </c>
      <c r="F19" s="190" t="s">
        <v>8</v>
      </c>
      <c r="G19" s="190"/>
      <c r="H19" s="190"/>
      <c r="I19" s="190"/>
      <c r="J19" s="190"/>
      <c r="K19" s="201"/>
      <c r="L19" s="189" t="s">
        <v>9</v>
      </c>
      <c r="M19" s="190"/>
      <c r="N19" s="190"/>
      <c r="O19" s="190"/>
      <c r="P19" s="191"/>
    </row>
    <row r="20" spans="1:16" ht="82.5" customHeight="1" thickBot="1">
      <c r="A20" s="195"/>
      <c r="B20" s="197"/>
      <c r="C20" s="198"/>
      <c r="D20" s="200"/>
      <c r="E20" s="200"/>
      <c r="F20" s="99" t="s">
        <v>7</v>
      </c>
      <c r="G20" s="99" t="s">
        <v>44</v>
      </c>
      <c r="H20" s="100" t="s">
        <v>38</v>
      </c>
      <c r="I20" s="100" t="s">
        <v>39</v>
      </c>
      <c r="J20" s="100" t="s">
        <v>40</v>
      </c>
      <c r="K20" s="102" t="s">
        <v>41</v>
      </c>
      <c r="L20" s="106" t="s">
        <v>10</v>
      </c>
      <c r="M20" s="100" t="s">
        <v>42</v>
      </c>
      <c r="N20" s="100" t="s">
        <v>39</v>
      </c>
      <c r="O20" s="100" t="s">
        <v>40</v>
      </c>
      <c r="P20" s="101" t="s">
        <v>43</v>
      </c>
    </row>
    <row r="21" spans="1:16">
      <c r="A21" s="96">
        <v>1</v>
      </c>
      <c r="B21" s="97">
        <f>A21+1</f>
        <v>2</v>
      </c>
      <c r="C21" s="97">
        <f t="shared" ref="C21:P21" si="0">B21+1</f>
        <v>3</v>
      </c>
      <c r="D21" s="97">
        <f t="shared" si="0"/>
        <v>4</v>
      </c>
      <c r="E21" s="97">
        <f t="shared" si="0"/>
        <v>5</v>
      </c>
      <c r="F21" s="97">
        <f t="shared" si="0"/>
        <v>6</v>
      </c>
      <c r="G21" s="97">
        <f t="shared" si="0"/>
        <v>7</v>
      </c>
      <c r="H21" s="97">
        <f t="shared" si="0"/>
        <v>8</v>
      </c>
      <c r="I21" s="97">
        <f t="shared" si="0"/>
        <v>9</v>
      </c>
      <c r="J21" s="97">
        <f t="shared" si="0"/>
        <v>10</v>
      </c>
      <c r="K21" s="103">
        <f t="shared" si="0"/>
        <v>11</v>
      </c>
      <c r="L21" s="96">
        <f t="shared" si="0"/>
        <v>12</v>
      </c>
      <c r="M21" s="97">
        <f t="shared" si="0"/>
        <v>13</v>
      </c>
      <c r="N21" s="97">
        <f t="shared" si="0"/>
        <v>14</v>
      </c>
      <c r="O21" s="97">
        <f t="shared" si="0"/>
        <v>15</v>
      </c>
      <c r="P21" s="98">
        <f t="shared" si="0"/>
        <v>16</v>
      </c>
    </row>
    <row r="22" spans="1:16">
      <c r="A22" s="112">
        <v>1</v>
      </c>
      <c r="B22" s="71"/>
      <c r="C22" s="125" t="s">
        <v>59</v>
      </c>
      <c r="D22" s="125"/>
      <c r="E22" s="125"/>
      <c r="F22" s="125"/>
      <c r="G22" s="125"/>
      <c r="H22" s="125"/>
      <c r="I22" s="125"/>
      <c r="J22" s="125"/>
      <c r="K22" s="124"/>
      <c r="L22" s="107"/>
      <c r="M22" s="53"/>
      <c r="N22" s="53"/>
      <c r="O22" s="53"/>
      <c r="P22" s="90"/>
    </row>
    <row r="23" spans="1:16" ht="26.4">
      <c r="A23" s="110">
        <v>1.1000000000000001</v>
      </c>
      <c r="B23" s="123"/>
      <c r="C23" s="110" t="s">
        <v>87</v>
      </c>
      <c r="D23" s="118" t="s">
        <v>76</v>
      </c>
      <c r="E23" s="111">
        <v>2.5</v>
      </c>
      <c r="F23" s="113"/>
      <c r="G23" s="113"/>
      <c r="H23" s="113"/>
      <c r="I23" s="113"/>
      <c r="J23" s="113"/>
      <c r="K23" s="113"/>
      <c r="L23" s="107"/>
      <c r="M23" s="53"/>
      <c r="N23" s="53"/>
      <c r="O23" s="53"/>
      <c r="P23" s="90"/>
    </row>
    <row r="24" spans="1:16">
      <c r="A24" s="110">
        <v>1.2</v>
      </c>
      <c r="B24" s="123"/>
      <c r="C24" s="110" t="s">
        <v>88</v>
      </c>
      <c r="D24" s="118" t="s">
        <v>76</v>
      </c>
      <c r="E24" s="111">
        <v>0.6</v>
      </c>
      <c r="F24" s="113"/>
      <c r="G24" s="113"/>
      <c r="H24" s="113"/>
      <c r="I24" s="113"/>
      <c r="J24" s="113"/>
      <c r="K24" s="113"/>
      <c r="L24" s="107"/>
      <c r="M24" s="53"/>
      <c r="N24" s="53"/>
      <c r="O24" s="53"/>
      <c r="P24" s="90"/>
    </row>
    <row r="25" spans="1:16" ht="13.8">
      <c r="A25" s="110">
        <v>1.3</v>
      </c>
      <c r="B25" s="123"/>
      <c r="C25" s="110" t="s">
        <v>115</v>
      </c>
      <c r="D25" s="118" t="s">
        <v>69</v>
      </c>
      <c r="E25" s="111">
        <v>17</v>
      </c>
      <c r="F25" s="113"/>
      <c r="G25" s="113"/>
      <c r="H25" s="113"/>
      <c r="I25" s="113"/>
      <c r="J25" s="113"/>
      <c r="K25" s="113"/>
      <c r="L25" s="107"/>
      <c r="M25" s="53"/>
      <c r="N25" s="53"/>
      <c r="O25" s="53"/>
      <c r="P25" s="90"/>
    </row>
    <row r="26" spans="1:16" ht="26.4">
      <c r="A26" s="110">
        <v>1.4</v>
      </c>
      <c r="B26" s="123"/>
      <c r="C26" s="110" t="s">
        <v>123</v>
      </c>
      <c r="D26" s="118" t="s">
        <v>80</v>
      </c>
      <c r="E26" s="111">
        <v>17</v>
      </c>
      <c r="F26" s="113"/>
      <c r="G26" s="113"/>
      <c r="H26" s="113"/>
      <c r="I26" s="113"/>
      <c r="J26" s="113"/>
      <c r="K26" s="113"/>
      <c r="L26" s="107"/>
      <c r="M26" s="53"/>
      <c r="N26" s="53"/>
      <c r="O26" s="53"/>
      <c r="P26" s="90"/>
    </row>
    <row r="27" spans="1:16">
      <c r="A27" s="110">
        <v>1.5</v>
      </c>
      <c r="B27" s="123"/>
      <c r="C27" s="110" t="s">
        <v>89</v>
      </c>
      <c r="D27" s="118" t="s">
        <v>80</v>
      </c>
      <c r="E27" s="111">
        <v>4</v>
      </c>
      <c r="F27" s="113"/>
      <c r="G27" s="113"/>
      <c r="H27" s="113"/>
      <c r="I27" s="113"/>
      <c r="J27" s="113"/>
      <c r="K27" s="113"/>
      <c r="L27" s="107"/>
      <c r="M27" s="53"/>
      <c r="N27" s="53"/>
      <c r="O27" s="53"/>
      <c r="P27" s="90"/>
    </row>
    <row r="28" spans="1:16">
      <c r="A28" s="110">
        <v>1.6</v>
      </c>
      <c r="B28" s="123"/>
      <c r="C28" s="110" t="s">
        <v>90</v>
      </c>
      <c r="D28" s="118" t="s">
        <v>68</v>
      </c>
      <c r="E28" s="111">
        <v>2</v>
      </c>
      <c r="F28" s="113"/>
      <c r="G28" s="113"/>
      <c r="H28" s="113"/>
      <c r="I28" s="113"/>
      <c r="J28" s="113"/>
      <c r="K28" s="113"/>
      <c r="L28" s="107"/>
      <c r="M28" s="53"/>
      <c r="N28" s="53"/>
      <c r="O28" s="53"/>
      <c r="P28" s="90"/>
    </row>
    <row r="29" spans="1:16">
      <c r="A29" s="117">
        <v>1.7</v>
      </c>
      <c r="B29" s="123"/>
      <c r="C29" s="110" t="s">
        <v>91</v>
      </c>
      <c r="D29" s="118" t="s">
        <v>92</v>
      </c>
      <c r="E29" s="111">
        <v>1</v>
      </c>
      <c r="F29" s="113"/>
      <c r="G29" s="113"/>
      <c r="H29" s="113"/>
      <c r="I29" s="113"/>
      <c r="J29" s="113"/>
      <c r="K29" s="113"/>
      <c r="L29" s="107"/>
      <c r="M29" s="53"/>
      <c r="N29" s="53"/>
      <c r="O29" s="53"/>
      <c r="P29" s="90"/>
    </row>
    <row r="30" spans="1:16">
      <c r="A30" s="117">
        <v>1.8</v>
      </c>
      <c r="B30" s="123"/>
      <c r="C30" s="110" t="s">
        <v>93</v>
      </c>
      <c r="D30" s="118" t="s">
        <v>81</v>
      </c>
      <c r="E30" s="111">
        <v>1</v>
      </c>
      <c r="F30" s="113"/>
      <c r="G30" s="113"/>
      <c r="H30" s="113"/>
      <c r="I30" s="113"/>
      <c r="J30" s="113"/>
      <c r="K30" s="113"/>
      <c r="L30" s="107"/>
      <c r="M30" s="53"/>
      <c r="N30" s="53"/>
      <c r="O30" s="53"/>
      <c r="P30" s="90"/>
    </row>
    <row r="31" spans="1:16">
      <c r="A31" s="88"/>
      <c r="B31" s="51"/>
      <c r="C31" s="55"/>
      <c r="D31" s="118"/>
      <c r="E31" s="60"/>
      <c r="F31" s="53"/>
      <c r="G31" s="53"/>
      <c r="H31" s="53"/>
      <c r="I31" s="53"/>
      <c r="J31" s="53"/>
      <c r="K31" s="105"/>
      <c r="L31" s="107"/>
      <c r="M31" s="53"/>
      <c r="N31" s="53"/>
      <c r="O31" s="53"/>
      <c r="P31" s="90"/>
    </row>
    <row r="32" spans="1:16" s="29" customFormat="1" ht="3" customHeight="1">
      <c r="A32" s="91"/>
      <c r="B32" s="57"/>
      <c r="C32" s="58"/>
      <c r="D32" s="57"/>
      <c r="E32" s="57"/>
      <c r="F32" s="57"/>
      <c r="G32" s="56"/>
      <c r="H32" s="51"/>
      <c r="I32" s="51"/>
      <c r="J32" s="51"/>
      <c r="K32" s="104"/>
      <c r="L32" s="108"/>
      <c r="M32" s="59"/>
      <c r="N32" s="59"/>
      <c r="O32" s="59"/>
      <c r="P32" s="89"/>
    </row>
    <row r="33" spans="1:16" ht="13.8" thickBot="1">
      <c r="A33" s="186" t="s">
        <v>31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8"/>
      <c r="L33" s="109">
        <f>SUM(L22:L32)</f>
        <v>0</v>
      </c>
      <c r="M33" s="92">
        <f>SUM(M22:M32)</f>
        <v>0</v>
      </c>
      <c r="N33" s="92">
        <f>SUM(N22:N32)</f>
        <v>0</v>
      </c>
      <c r="O33" s="92">
        <f>SUM(O22:O32)</f>
        <v>0</v>
      </c>
      <c r="P33" s="93">
        <f>SUM(P22:P32)</f>
        <v>0</v>
      </c>
    </row>
    <row r="34" spans="1:16">
      <c r="A34" s="202" t="s">
        <v>134</v>
      </c>
      <c r="B34" s="203"/>
      <c r="C34" s="203"/>
      <c r="D34" s="203"/>
      <c r="E34" s="203"/>
      <c r="F34" s="203"/>
      <c r="G34" s="203"/>
      <c r="H34" s="204"/>
      <c r="I34" s="205"/>
      <c r="J34" s="206"/>
      <c r="K34" s="206"/>
      <c r="L34" s="206"/>
      <c r="M34" s="206"/>
      <c r="N34" s="206"/>
      <c r="O34" s="207"/>
      <c r="P34" s="83">
        <f>ROUND(P33*12%,2)</f>
        <v>0</v>
      </c>
    </row>
    <row r="35" spans="1:16">
      <c r="A35" s="208" t="s">
        <v>135</v>
      </c>
      <c r="B35" s="209"/>
      <c r="C35" s="209"/>
      <c r="D35" s="209"/>
      <c r="E35" s="209"/>
      <c r="F35" s="209"/>
      <c r="G35" s="209"/>
      <c r="H35" s="210"/>
      <c r="I35" s="211"/>
      <c r="J35" s="212"/>
      <c r="K35" s="212"/>
      <c r="L35" s="212"/>
      <c r="M35" s="212"/>
      <c r="N35" s="212"/>
      <c r="O35" s="213"/>
      <c r="P35" s="81">
        <f>ROUND(P34*10%,2)</f>
        <v>0</v>
      </c>
    </row>
    <row r="36" spans="1:16">
      <c r="A36" s="214" t="s">
        <v>133</v>
      </c>
      <c r="B36" s="209"/>
      <c r="C36" s="209"/>
      <c r="D36" s="209"/>
      <c r="E36" s="209"/>
      <c r="F36" s="209"/>
      <c r="G36" s="209"/>
      <c r="H36" s="210"/>
      <c r="I36" s="211"/>
      <c r="J36" s="212"/>
      <c r="K36" s="212"/>
      <c r="L36" s="212"/>
      <c r="M36" s="212"/>
      <c r="N36" s="212"/>
      <c r="O36" s="213"/>
      <c r="P36" s="81">
        <f>ROUND(P33*8%,2)</f>
        <v>0</v>
      </c>
    </row>
    <row r="37" spans="1:16" ht="13.8" thickBot="1">
      <c r="A37" s="215" t="s">
        <v>46</v>
      </c>
      <c r="B37" s="216"/>
      <c r="C37" s="216"/>
      <c r="D37" s="216"/>
      <c r="E37" s="216"/>
      <c r="F37" s="216"/>
      <c r="G37" s="216"/>
      <c r="H37" s="217"/>
      <c r="I37" s="218"/>
      <c r="J37" s="219"/>
      <c r="K37" s="219"/>
      <c r="L37" s="219"/>
      <c r="M37" s="219"/>
      <c r="N37" s="219"/>
      <c r="O37" s="220"/>
      <c r="P37" s="82">
        <f>SUM(P33:P33:P34,P36)</f>
        <v>0</v>
      </c>
    </row>
    <row r="38" spans="1:16">
      <c r="A38" s="221" t="s">
        <v>47</v>
      </c>
      <c r="B38" s="222"/>
      <c r="C38" s="222"/>
      <c r="D38" s="222"/>
      <c r="E38" s="222"/>
      <c r="F38" s="222"/>
      <c r="G38" s="222"/>
      <c r="H38" s="223"/>
      <c r="I38" s="224"/>
      <c r="J38" s="225"/>
      <c r="K38" s="225"/>
      <c r="L38" s="225"/>
      <c r="M38" s="225"/>
      <c r="N38" s="225"/>
      <c r="O38" s="226"/>
      <c r="P38" s="83">
        <f>ROUND(P37*21%,2)</f>
        <v>0</v>
      </c>
    </row>
    <row r="39" spans="1:16" ht="13.8" thickBot="1">
      <c r="A39" s="227" t="s">
        <v>48</v>
      </c>
      <c r="B39" s="228"/>
      <c r="C39" s="228"/>
      <c r="D39" s="228"/>
      <c r="E39" s="228"/>
      <c r="F39" s="228"/>
      <c r="G39" s="228"/>
      <c r="H39" s="229"/>
      <c r="I39" s="230"/>
      <c r="J39" s="231"/>
      <c r="K39" s="231"/>
      <c r="L39" s="231"/>
      <c r="M39" s="231"/>
      <c r="N39" s="231"/>
      <c r="O39" s="232"/>
      <c r="P39" s="84">
        <f>SUM(P37:P38)</f>
        <v>0</v>
      </c>
    </row>
    <row r="40" spans="1:16">
      <c r="A40" s="85"/>
      <c r="B40" s="85"/>
      <c r="C40" s="85"/>
      <c r="D40" s="85"/>
      <c r="E40" s="85"/>
      <c r="F40" s="85"/>
      <c r="G40" s="85"/>
      <c r="H40" s="85"/>
      <c r="I40" s="86"/>
      <c r="J40" s="86"/>
      <c r="K40" s="86"/>
      <c r="L40" s="86"/>
      <c r="M40" s="86"/>
      <c r="N40" s="86"/>
      <c r="O40" s="86"/>
      <c r="P40" s="87"/>
    </row>
    <row r="41" spans="1:16">
      <c r="A41" s="85"/>
      <c r="B41" s="85"/>
      <c r="C41" s="85"/>
      <c r="D41" s="85"/>
      <c r="E41" s="85"/>
      <c r="F41" s="85"/>
      <c r="G41" s="85"/>
      <c r="H41" s="85"/>
      <c r="I41" s="86"/>
      <c r="J41" s="86"/>
      <c r="K41" s="86"/>
      <c r="L41" s="86"/>
      <c r="M41" s="86"/>
      <c r="N41" s="86"/>
      <c r="O41" s="86"/>
      <c r="P41" s="87"/>
    </row>
    <row r="42" spans="1:16">
      <c r="B42" s="30" t="s">
        <v>26</v>
      </c>
      <c r="C42" s="31">
        <f>Kopsavilkums!C38</f>
        <v>0</v>
      </c>
      <c r="D42" s="31"/>
      <c r="I42" s="30"/>
      <c r="J42" s="31"/>
    </row>
    <row r="43" spans="1:16">
      <c r="B43" s="30"/>
      <c r="C43" s="95" t="s">
        <v>50</v>
      </c>
      <c r="D43" s="31"/>
      <c r="I43" s="30"/>
      <c r="J43" s="31"/>
    </row>
    <row r="44" spans="1:16">
      <c r="I44" s="30"/>
      <c r="J44" s="31">
        <f>Kopsavilkums!C48</f>
        <v>0</v>
      </c>
    </row>
  </sheetData>
  <sheetProtection selectLockedCells="1" selectUnlockedCells="1"/>
  <mergeCells count="26">
    <mergeCell ref="A37:H37"/>
    <mergeCell ref="I37:O37"/>
    <mergeCell ref="A38:H38"/>
    <mergeCell ref="I38:O38"/>
    <mergeCell ref="A39:H39"/>
    <mergeCell ref="I39:O39"/>
    <mergeCell ref="A34:H34"/>
    <mergeCell ref="I34:O34"/>
    <mergeCell ref="A35:H35"/>
    <mergeCell ref="I35:O35"/>
    <mergeCell ref="A36:H36"/>
    <mergeCell ref="I36:O36"/>
    <mergeCell ref="A1:P1"/>
    <mergeCell ref="A2:P2"/>
    <mergeCell ref="K16:M16"/>
    <mergeCell ref="N16:O16"/>
    <mergeCell ref="K17:L17"/>
    <mergeCell ref="A3:P3"/>
    <mergeCell ref="F19:K19"/>
    <mergeCell ref="L19:P19"/>
    <mergeCell ref="A33:K33"/>
    <mergeCell ref="A19:A20"/>
    <mergeCell ref="B19:B20"/>
    <mergeCell ref="C19:C20"/>
    <mergeCell ref="D19:D20"/>
    <mergeCell ref="E19:E20"/>
  </mergeCells>
  <dataValidations count="1">
    <dataValidation type="list" allowBlank="1" showInputMessage="1" showErrorMessage="1" sqref="D22" xr:uid="{F934FEE2-5B0E-4EC1-8AC8-2E6A45B4140A}">
      <formula1>$D$446:$D$476</formula1>
    </dataValidation>
  </dataValidations>
  <printOptions horizontalCentered="1"/>
  <pageMargins left="0.11811023622047245" right="0.11811023622047245" top="0.98425196850393704" bottom="0.39370078740157483" header="0.39370078740157483" footer="0.51181102362204722"/>
  <pageSetup paperSize="9" scale="80" firstPageNumber="4" orientation="landscape" useFirstPageNumber="1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FC11E-E4AA-437B-ACDF-B2A9096DA967}">
  <dimension ref="A1:P69"/>
  <sheetViews>
    <sheetView showZeros="0" showOutlineSymbols="0" topLeftCell="A39" zoomScale="90" zoomScaleNormal="90" zoomScaleSheetLayoutView="100" zoomScalePageLayoutView="85" workbookViewId="0">
      <selection activeCell="O7" sqref="O7"/>
    </sheetView>
  </sheetViews>
  <sheetFormatPr defaultColWidth="9.109375" defaultRowHeight="13.2"/>
  <cols>
    <col min="1" max="1" width="5.44140625" style="25" customWidth="1"/>
    <col min="2" max="2" width="9.44140625" style="25" customWidth="1"/>
    <col min="3" max="3" width="56.5546875" style="25" customWidth="1"/>
    <col min="4" max="4" width="7.6640625" style="25" customWidth="1"/>
    <col min="5" max="5" width="7.88671875" style="25" customWidth="1"/>
    <col min="6" max="6" width="6.33203125" style="25" customWidth="1"/>
    <col min="7" max="7" width="8.6640625" style="25" customWidth="1"/>
    <col min="8" max="8" width="8.33203125" style="25" customWidth="1"/>
    <col min="9" max="9" width="9.6640625" style="25" customWidth="1"/>
    <col min="10" max="10" width="7.5546875" style="25" customWidth="1"/>
    <col min="11" max="12" width="10.6640625" style="25" customWidth="1"/>
    <col min="13" max="13" width="10.44140625" style="25" customWidth="1"/>
    <col min="14" max="15" width="10.6640625" style="25" customWidth="1"/>
    <col min="16" max="16" width="11.33203125" style="25" customWidth="1"/>
    <col min="17" max="17" width="9.109375" style="25"/>
    <col min="18" max="18" width="10" style="25" bestFit="1" customWidth="1"/>
    <col min="19" max="16384" width="9.109375" style="25"/>
  </cols>
  <sheetData>
    <row r="1" spans="1:16" ht="12.75" customHeight="1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>
      <c r="A2" s="181" t="str">
        <f>Kopsavilkums!C26</f>
        <v>Būvdarbi</v>
      </c>
      <c r="B2" s="182">
        <f>Kopsavilkums!B2</f>
        <v>0</v>
      </c>
      <c r="C2" s="182">
        <f>Kopsavilkums!C2</f>
        <v>0</v>
      </c>
      <c r="D2" s="182">
        <f>Kopsavilkums!D2</f>
        <v>0</v>
      </c>
      <c r="E2" s="182">
        <f>Kopsavilkums!E2</f>
        <v>0</v>
      </c>
      <c r="F2" s="182">
        <f>Kopsavilkums!F2</f>
        <v>0</v>
      </c>
      <c r="G2" s="182">
        <f>Kopsavilkums!G2</f>
        <v>0</v>
      </c>
      <c r="H2" s="182">
        <f>Kopsavilkums!H2</f>
        <v>0</v>
      </c>
      <c r="I2" s="182">
        <f>Kopsavilkums!I2</f>
        <v>0</v>
      </c>
      <c r="J2" s="182">
        <f>Kopsavilkums!J2</f>
        <v>0</v>
      </c>
      <c r="K2" s="182">
        <f>Kopsavilkums!K2</f>
        <v>0</v>
      </c>
      <c r="L2" s="182">
        <f>Kopsavilkums!L2</f>
        <v>0</v>
      </c>
      <c r="M2" s="182">
        <f>Kopsavilkums!M2</f>
        <v>0</v>
      </c>
      <c r="N2" s="182">
        <f>Kopsavilkums!N2</f>
        <v>0</v>
      </c>
      <c r="O2" s="182">
        <f>Kopsavilkums!O2</f>
        <v>0</v>
      </c>
      <c r="P2" s="182">
        <f>Kopsavilkums!P2</f>
        <v>0</v>
      </c>
    </row>
    <row r="3" spans="1:16">
      <c r="A3" s="183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>
      <c r="A4" s="26"/>
      <c r="B4" s="26"/>
      <c r="C4" s="26"/>
      <c r="D4" s="26"/>
      <c r="E4" s="26"/>
      <c r="F4" s="26"/>
      <c r="G4" s="66"/>
      <c r="H4" s="26"/>
      <c r="I4" s="26"/>
      <c r="J4" s="26"/>
      <c r="K4" s="26"/>
      <c r="L4" s="26"/>
      <c r="M4" s="26"/>
      <c r="N4" s="26"/>
      <c r="O4" s="26"/>
      <c r="P4" s="26"/>
    </row>
    <row r="5" spans="1:16">
      <c r="A5" s="67" t="str">
        <f>Kopsavilkums!A5</f>
        <v xml:space="preserve"> Izpildītājs:                  </v>
      </c>
      <c r="B5" s="26"/>
      <c r="C5" s="26"/>
      <c r="D5" s="26"/>
      <c r="E5" s="26"/>
      <c r="F5" s="26"/>
      <c r="G5" s="6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6"/>
      <c r="B6" s="26"/>
      <c r="C6" s="26">
        <f>Kopsavilkums!D6</f>
        <v>0</v>
      </c>
      <c r="D6" s="26"/>
      <c r="E6" s="26"/>
      <c r="F6" s="26"/>
      <c r="G6" s="6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6"/>
      <c r="B7" s="26"/>
      <c r="C7" s="26">
        <f>Kopsavilkums!D7</f>
        <v>0</v>
      </c>
      <c r="D7" s="26"/>
      <c r="E7" s="26"/>
      <c r="F7" s="26"/>
      <c r="G7" s="6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26"/>
      <c r="B8" s="26"/>
      <c r="C8" s="26">
        <f>Kopsavilkums!D8</f>
        <v>0</v>
      </c>
      <c r="D8" s="26"/>
      <c r="E8" s="26"/>
      <c r="F8" s="26"/>
      <c r="G8" s="6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A9" s="26"/>
      <c r="B9" s="26"/>
      <c r="C9" s="26"/>
      <c r="D9" s="26"/>
      <c r="E9" s="26"/>
      <c r="F9" s="26"/>
      <c r="G9" s="6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68" t="str">
        <f>Kopsavilkums!A11</f>
        <v>Pasūtītājs: KKP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>
      <c r="A12" s="27" t="str">
        <f>Kopsavilkums!A12</f>
        <v>Objekta nosaukums: Kalna iela 15</v>
      </c>
      <c r="B12" s="27"/>
      <c r="C12" s="27"/>
      <c r="D12" s="27"/>
      <c r="E12" s="27"/>
      <c r="F12" s="27"/>
      <c r="G12" s="27"/>
      <c r="H12" s="27"/>
      <c r="I12" s="27"/>
    </row>
    <row r="13" spans="1:16">
      <c r="A13" s="27" t="str">
        <f>Kopsavilkums!A13</f>
        <v>Būves nosaukums: Dzīvojamās ēkas atjaunošana</v>
      </c>
      <c r="B13" s="27"/>
      <c r="C13" s="27"/>
      <c r="D13" s="27"/>
      <c r="E13" s="27"/>
      <c r="F13" s="27"/>
      <c r="G13" s="27"/>
      <c r="H13" s="27"/>
      <c r="I13" s="27"/>
    </row>
    <row r="14" spans="1:16">
      <c r="A14" s="27" t="str">
        <f>Kopsavilkums!A14</f>
        <v>Objekta adrese: Kaņa iela 15, Kuldīga, Kuldīgas nov., LV-3301,</v>
      </c>
      <c r="B14" s="27"/>
      <c r="C14" s="27"/>
      <c r="D14" s="27"/>
      <c r="E14" s="27"/>
      <c r="F14" s="27"/>
      <c r="G14" s="27"/>
      <c r="H14" s="27"/>
      <c r="I14" s="27">
        <f>Kopsavilkums!I14</f>
        <v>0</v>
      </c>
      <c r="J14" s="27"/>
      <c r="K14" s="27"/>
      <c r="L14" s="27"/>
      <c r="M14" s="27"/>
      <c r="N14" s="27"/>
      <c r="O14" s="27"/>
      <c r="P14" s="27"/>
    </row>
    <row r="15" spans="1:16">
      <c r="A15" s="28">
        <f>Kopsavilkums!A15</f>
        <v>0</v>
      </c>
      <c r="B15" s="27"/>
      <c r="C15" s="27">
        <f>Kopsavilkums!C15</f>
        <v>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>
      <c r="A16" s="48" t="s">
        <v>82</v>
      </c>
      <c r="B16" s="27"/>
      <c r="C16" s="27"/>
      <c r="D16" s="27"/>
      <c r="E16" s="27"/>
      <c r="F16" s="27"/>
      <c r="G16" s="27"/>
      <c r="H16" s="27"/>
      <c r="I16" s="27"/>
      <c r="J16" s="27"/>
      <c r="K16" s="184" t="s">
        <v>12</v>
      </c>
      <c r="L16" s="184"/>
      <c r="M16" s="184"/>
      <c r="N16" s="185"/>
      <c r="O16" s="185"/>
      <c r="P16" s="79"/>
    </row>
    <row r="17" spans="1:1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179" t="s">
        <v>13</v>
      </c>
      <c r="L17" s="179"/>
      <c r="M17" s="27" t="s">
        <v>57</v>
      </c>
      <c r="N17" s="27"/>
      <c r="O17" s="49"/>
      <c r="P17" s="49"/>
    </row>
    <row r="18" spans="1:16" ht="13.8" thickBo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49"/>
      <c r="L18" s="49"/>
      <c r="M18" s="49"/>
      <c r="N18" s="49"/>
      <c r="O18" s="50"/>
      <c r="P18" s="49"/>
    </row>
    <row r="19" spans="1:16" ht="12.75" customHeight="1">
      <c r="A19" s="189" t="s">
        <v>0</v>
      </c>
      <c r="B19" s="196" t="s">
        <v>14</v>
      </c>
      <c r="C19" s="190" t="s">
        <v>1</v>
      </c>
      <c r="D19" s="199" t="s">
        <v>15</v>
      </c>
      <c r="E19" s="199" t="s">
        <v>16</v>
      </c>
      <c r="F19" s="190" t="s">
        <v>8</v>
      </c>
      <c r="G19" s="190"/>
      <c r="H19" s="190"/>
      <c r="I19" s="190"/>
      <c r="J19" s="190"/>
      <c r="K19" s="201"/>
      <c r="L19" s="189" t="s">
        <v>9</v>
      </c>
      <c r="M19" s="190"/>
      <c r="N19" s="190"/>
      <c r="O19" s="190"/>
      <c r="P19" s="191"/>
    </row>
    <row r="20" spans="1:16" ht="82.5" customHeight="1" thickBot="1">
      <c r="A20" s="195"/>
      <c r="B20" s="197"/>
      <c r="C20" s="198"/>
      <c r="D20" s="200"/>
      <c r="E20" s="200"/>
      <c r="F20" s="99" t="s">
        <v>7</v>
      </c>
      <c r="G20" s="99" t="s">
        <v>44</v>
      </c>
      <c r="H20" s="100" t="s">
        <v>38</v>
      </c>
      <c r="I20" s="100" t="s">
        <v>39</v>
      </c>
      <c r="J20" s="100" t="s">
        <v>40</v>
      </c>
      <c r="K20" s="102" t="s">
        <v>41</v>
      </c>
      <c r="L20" s="106" t="s">
        <v>10</v>
      </c>
      <c r="M20" s="100" t="s">
        <v>42</v>
      </c>
      <c r="N20" s="100" t="s">
        <v>39</v>
      </c>
      <c r="O20" s="100" t="s">
        <v>40</v>
      </c>
      <c r="P20" s="101" t="s">
        <v>43</v>
      </c>
    </row>
    <row r="21" spans="1:16">
      <c r="A21" s="96">
        <v>1</v>
      </c>
      <c r="B21" s="97">
        <f>A21+1</f>
        <v>2</v>
      </c>
      <c r="C21" s="126">
        <f t="shared" ref="C21:P21" si="0">B21+1</f>
        <v>3</v>
      </c>
      <c r="D21" s="126">
        <f t="shared" si="0"/>
        <v>4</v>
      </c>
      <c r="E21" s="126">
        <f t="shared" si="0"/>
        <v>5</v>
      </c>
      <c r="F21" s="126">
        <f t="shared" si="0"/>
        <v>6</v>
      </c>
      <c r="G21" s="126">
        <f t="shared" si="0"/>
        <v>7</v>
      </c>
      <c r="H21" s="126">
        <f t="shared" si="0"/>
        <v>8</v>
      </c>
      <c r="I21" s="126">
        <f t="shared" si="0"/>
        <v>9</v>
      </c>
      <c r="J21" s="126">
        <f t="shared" si="0"/>
        <v>10</v>
      </c>
      <c r="K21" s="127">
        <f t="shared" si="0"/>
        <v>11</v>
      </c>
      <c r="L21" s="96">
        <f t="shared" si="0"/>
        <v>12</v>
      </c>
      <c r="M21" s="97">
        <f t="shared" si="0"/>
        <v>13</v>
      </c>
      <c r="N21" s="97">
        <f t="shared" si="0"/>
        <v>14</v>
      </c>
      <c r="O21" s="97">
        <f t="shared" si="0"/>
        <v>15</v>
      </c>
      <c r="P21" s="98">
        <f t="shared" si="0"/>
        <v>16</v>
      </c>
    </row>
    <row r="22" spans="1:16">
      <c r="A22" s="112" t="s">
        <v>52</v>
      </c>
      <c r="B22" s="52"/>
      <c r="C22" s="125" t="s">
        <v>94</v>
      </c>
      <c r="D22" s="125"/>
      <c r="E22" s="125"/>
      <c r="F22" s="125"/>
      <c r="G22" s="125"/>
      <c r="H22" s="125"/>
      <c r="I22" s="125"/>
      <c r="J22" s="125"/>
      <c r="K22" s="129"/>
      <c r="L22" s="128"/>
      <c r="M22" s="54"/>
      <c r="N22" s="54"/>
      <c r="O22" s="54"/>
      <c r="P22" s="89"/>
    </row>
    <row r="23" spans="1:16">
      <c r="A23" s="110">
        <v>1.1000000000000001</v>
      </c>
      <c r="B23"/>
      <c r="C23" s="110" t="s">
        <v>95</v>
      </c>
      <c r="D23" s="118" t="s">
        <v>76</v>
      </c>
      <c r="E23" s="111">
        <v>4</v>
      </c>
      <c r="F23" s="113"/>
      <c r="G23" s="113"/>
      <c r="H23" s="113"/>
      <c r="I23" s="113"/>
      <c r="J23" s="113"/>
      <c r="K23" s="113"/>
      <c r="L23" s="107"/>
      <c r="M23" s="53"/>
      <c r="N23" s="53"/>
      <c r="O23" s="53"/>
      <c r="P23" s="90"/>
    </row>
    <row r="24" spans="1:16" ht="13.8">
      <c r="A24" s="110">
        <v>1.2</v>
      </c>
      <c r="B24" s="71"/>
      <c r="C24" s="110" t="s">
        <v>96</v>
      </c>
      <c r="D24" s="118" t="s">
        <v>69</v>
      </c>
      <c r="E24" s="111">
        <v>7</v>
      </c>
      <c r="F24" s="113"/>
      <c r="G24" s="113"/>
      <c r="H24" s="113"/>
      <c r="I24" s="113"/>
      <c r="J24" s="113"/>
      <c r="K24" s="113"/>
      <c r="L24" s="107"/>
      <c r="M24" s="53"/>
      <c r="N24" s="53"/>
      <c r="O24" s="53"/>
      <c r="P24" s="90"/>
    </row>
    <row r="25" spans="1:16">
      <c r="A25" s="110">
        <v>1.3</v>
      </c>
      <c r="B25" s="71"/>
      <c r="C25" s="121" t="s">
        <v>97</v>
      </c>
      <c r="D25" s="118" t="s">
        <v>98</v>
      </c>
      <c r="E25" s="111">
        <v>1.2</v>
      </c>
      <c r="F25" s="113"/>
      <c r="G25" s="113"/>
      <c r="H25" s="113"/>
      <c r="I25" s="113"/>
      <c r="J25" s="113"/>
      <c r="K25" s="113"/>
      <c r="L25" s="107"/>
      <c r="M25" s="53"/>
      <c r="N25" s="53"/>
      <c r="O25" s="53"/>
      <c r="P25" s="90"/>
    </row>
    <row r="26" spans="1:16">
      <c r="A26" s="110"/>
      <c r="B26"/>
      <c r="C26" s="122" t="s">
        <v>100</v>
      </c>
      <c r="D26" s="118" t="s">
        <v>98</v>
      </c>
      <c r="E26" s="111">
        <v>0.16</v>
      </c>
      <c r="F26" s="113"/>
      <c r="G26" s="113"/>
      <c r="H26" s="113"/>
      <c r="I26" s="113"/>
      <c r="J26" s="113"/>
      <c r="K26" s="113"/>
      <c r="L26" s="107"/>
      <c r="M26" s="53"/>
      <c r="N26" s="53"/>
      <c r="O26" s="53"/>
      <c r="P26" s="90"/>
    </row>
    <row r="27" spans="1:16">
      <c r="A27" s="110"/>
      <c r="B27" s="71"/>
      <c r="C27" s="122" t="s">
        <v>99</v>
      </c>
      <c r="D27" s="118" t="s">
        <v>79</v>
      </c>
      <c r="E27" s="111">
        <v>65</v>
      </c>
      <c r="F27" s="113"/>
      <c r="G27" s="113"/>
      <c r="H27" s="113"/>
      <c r="I27" s="113"/>
      <c r="J27" s="113"/>
      <c r="K27" s="113"/>
      <c r="L27" s="107"/>
      <c r="M27" s="53"/>
      <c r="N27" s="53"/>
      <c r="O27" s="53"/>
      <c r="P27" s="90"/>
    </row>
    <row r="28" spans="1:16">
      <c r="A28" s="110"/>
      <c r="B28" s="71"/>
      <c r="C28" s="122" t="s">
        <v>101</v>
      </c>
      <c r="D28" s="118" t="s">
        <v>98</v>
      </c>
      <c r="E28" s="120">
        <v>1.3</v>
      </c>
      <c r="F28" s="113"/>
      <c r="G28" s="113"/>
      <c r="H28" s="113"/>
      <c r="I28" s="113"/>
      <c r="J28" s="113"/>
      <c r="K28" s="113"/>
      <c r="L28" s="107"/>
      <c r="M28" s="53"/>
      <c r="N28" s="53"/>
      <c r="O28" s="53"/>
      <c r="P28" s="90"/>
    </row>
    <row r="29" spans="1:16">
      <c r="A29" s="110">
        <v>1.4</v>
      </c>
      <c r="B29" s="71"/>
      <c r="C29" s="110" t="s">
        <v>102</v>
      </c>
      <c r="D29" s="118" t="s">
        <v>92</v>
      </c>
      <c r="E29" s="111">
        <v>27</v>
      </c>
      <c r="F29" s="113"/>
      <c r="G29" s="113"/>
      <c r="H29" s="113"/>
      <c r="I29" s="113"/>
      <c r="J29" s="113"/>
      <c r="K29" s="113"/>
      <c r="L29" s="107"/>
      <c r="M29" s="53"/>
      <c r="N29" s="53"/>
      <c r="O29" s="53"/>
      <c r="P29" s="90"/>
    </row>
    <row r="30" spans="1:16">
      <c r="A30" s="110"/>
      <c r="B30" s="71"/>
      <c r="C30" s="116" t="s">
        <v>103</v>
      </c>
      <c r="D30" s="118" t="s">
        <v>92</v>
      </c>
      <c r="E30" s="111">
        <v>27</v>
      </c>
      <c r="F30" s="113"/>
      <c r="G30" s="113"/>
      <c r="H30" s="113"/>
      <c r="I30" s="113"/>
      <c r="J30" s="113"/>
      <c r="K30" s="113"/>
      <c r="L30" s="107"/>
      <c r="M30" s="53"/>
      <c r="N30" s="53"/>
      <c r="O30" s="53"/>
      <c r="P30" s="90"/>
    </row>
    <row r="31" spans="1:16">
      <c r="A31" s="110"/>
      <c r="B31"/>
      <c r="C31" s="116" t="s">
        <v>104</v>
      </c>
      <c r="D31" s="118" t="s">
        <v>92</v>
      </c>
      <c r="E31" s="111">
        <v>4</v>
      </c>
      <c r="F31" s="113"/>
      <c r="G31" s="113"/>
      <c r="H31" s="113"/>
      <c r="I31" s="113"/>
      <c r="J31" s="113"/>
      <c r="K31" s="113"/>
      <c r="L31" s="107"/>
      <c r="M31" s="53"/>
      <c r="N31" s="53"/>
      <c r="O31" s="53"/>
      <c r="P31" s="90"/>
    </row>
    <row r="32" spans="1:16">
      <c r="A32" s="110">
        <v>1.5</v>
      </c>
      <c r="B32" s="71"/>
      <c r="C32" s="110" t="s">
        <v>117</v>
      </c>
      <c r="D32" s="118" t="s">
        <v>80</v>
      </c>
      <c r="E32" s="111">
        <v>2</v>
      </c>
      <c r="F32" s="113"/>
      <c r="G32" s="113"/>
      <c r="H32" s="113"/>
      <c r="I32" s="113"/>
      <c r="J32" s="113"/>
      <c r="K32" s="113"/>
      <c r="L32" s="107"/>
      <c r="M32" s="53"/>
      <c r="N32" s="53"/>
      <c r="O32" s="53"/>
      <c r="P32" s="90"/>
    </row>
    <row r="33" spans="1:16">
      <c r="A33" s="110"/>
      <c r="B33"/>
      <c r="C33" s="116" t="s">
        <v>78</v>
      </c>
      <c r="D33" s="118" t="s">
        <v>79</v>
      </c>
      <c r="E33" s="120">
        <v>80</v>
      </c>
      <c r="F33" s="113"/>
      <c r="G33" s="113"/>
      <c r="H33" s="113"/>
      <c r="I33" s="113"/>
      <c r="J33" s="113"/>
      <c r="K33" s="113"/>
      <c r="L33" s="107"/>
      <c r="M33" s="53"/>
      <c r="N33" s="53"/>
      <c r="O33" s="53"/>
      <c r="P33" s="90"/>
    </row>
    <row r="34" spans="1:16">
      <c r="A34" s="110">
        <v>1.6</v>
      </c>
      <c r="B34" s="71"/>
      <c r="C34" s="110" t="s">
        <v>105</v>
      </c>
      <c r="D34" s="118" t="s">
        <v>80</v>
      </c>
      <c r="E34" s="120">
        <v>7</v>
      </c>
      <c r="F34" s="113"/>
      <c r="G34" s="113"/>
      <c r="H34" s="113"/>
      <c r="I34" s="113"/>
      <c r="J34" s="113"/>
      <c r="K34" s="113"/>
      <c r="L34" s="107"/>
      <c r="M34" s="53"/>
      <c r="N34" s="53"/>
      <c r="O34" s="53"/>
      <c r="P34" s="90"/>
    </row>
    <row r="35" spans="1:16">
      <c r="A35" s="110"/>
      <c r="B35" s="71"/>
      <c r="C35" s="116" t="s">
        <v>78</v>
      </c>
      <c r="D35" s="118" t="s">
        <v>79</v>
      </c>
      <c r="E35" s="120">
        <v>300</v>
      </c>
      <c r="F35" s="113"/>
      <c r="G35" s="113"/>
      <c r="H35" s="113"/>
      <c r="I35" s="113"/>
      <c r="J35" s="113"/>
      <c r="K35" s="113"/>
      <c r="L35" s="107"/>
      <c r="M35" s="53"/>
      <c r="N35" s="53"/>
      <c r="O35" s="53"/>
      <c r="P35" s="90"/>
    </row>
    <row r="36" spans="1:16">
      <c r="A36" s="110">
        <v>1.7</v>
      </c>
      <c r="B36" s="71"/>
      <c r="C36" s="110" t="s">
        <v>121</v>
      </c>
      <c r="D36" s="118" t="s">
        <v>80</v>
      </c>
      <c r="E36" s="120">
        <v>9</v>
      </c>
      <c r="F36" s="113"/>
      <c r="G36" s="113"/>
      <c r="H36" s="113"/>
      <c r="I36" s="113"/>
      <c r="J36" s="113"/>
      <c r="K36" s="113"/>
      <c r="L36" s="107"/>
      <c r="M36" s="53"/>
      <c r="N36" s="53"/>
      <c r="O36" s="53"/>
      <c r="P36" s="90"/>
    </row>
    <row r="37" spans="1:16">
      <c r="A37" s="110"/>
      <c r="B37" s="71"/>
      <c r="C37" s="116" t="s">
        <v>122</v>
      </c>
      <c r="D37" s="118" t="s">
        <v>79</v>
      </c>
      <c r="E37" s="120">
        <v>250</v>
      </c>
      <c r="F37" s="113"/>
      <c r="G37" s="113"/>
      <c r="H37" s="113"/>
      <c r="I37" s="113"/>
      <c r="J37" s="113"/>
      <c r="K37" s="113"/>
      <c r="L37" s="107"/>
      <c r="M37" s="53"/>
      <c r="N37" s="53"/>
      <c r="O37" s="53"/>
      <c r="P37" s="90"/>
    </row>
    <row r="38" spans="1:16">
      <c r="A38" s="110">
        <v>1.8</v>
      </c>
      <c r="B38" s="71"/>
      <c r="C38" s="110" t="s">
        <v>128</v>
      </c>
      <c r="D38" s="118" t="s">
        <v>80</v>
      </c>
      <c r="E38" s="120">
        <v>7</v>
      </c>
      <c r="F38" s="113"/>
      <c r="G38" s="113"/>
      <c r="H38" s="113"/>
      <c r="I38" s="113"/>
      <c r="J38" s="113"/>
      <c r="K38" s="113"/>
      <c r="L38" s="107"/>
      <c r="M38" s="53"/>
      <c r="N38" s="53"/>
      <c r="O38" s="53"/>
      <c r="P38" s="90"/>
    </row>
    <row r="39" spans="1:16">
      <c r="A39" s="110"/>
      <c r="B39" s="71"/>
      <c r="C39" s="116" t="s">
        <v>130</v>
      </c>
      <c r="D39" s="118" t="s">
        <v>129</v>
      </c>
      <c r="E39" s="120">
        <v>9</v>
      </c>
      <c r="F39" s="113"/>
      <c r="G39" s="113"/>
      <c r="H39" s="113"/>
      <c r="I39" s="113"/>
      <c r="J39" s="113"/>
      <c r="K39" s="113"/>
      <c r="L39" s="107"/>
      <c r="M39" s="53"/>
      <c r="N39" s="53"/>
      <c r="O39" s="53"/>
      <c r="P39" s="90"/>
    </row>
    <row r="40" spans="1:16">
      <c r="A40" s="130">
        <v>2</v>
      </c>
      <c r="B40" s="123"/>
      <c r="C40" s="130" t="s">
        <v>106</v>
      </c>
      <c r="D40" s="118"/>
      <c r="E40" s="111"/>
      <c r="F40" s="113"/>
      <c r="G40" s="113"/>
      <c r="H40" s="113"/>
      <c r="I40" s="113"/>
      <c r="J40" s="113"/>
      <c r="K40" s="113"/>
      <c r="L40" s="107"/>
      <c r="M40" s="53"/>
      <c r="N40" s="53"/>
      <c r="O40" s="53"/>
      <c r="P40" s="90"/>
    </row>
    <row r="41" spans="1:16" ht="26.4">
      <c r="A41" s="110">
        <v>2.1</v>
      </c>
      <c r="B41" s="71"/>
      <c r="C41" s="110" t="s">
        <v>108</v>
      </c>
      <c r="D41" s="118" t="s">
        <v>81</v>
      </c>
      <c r="E41" s="111">
        <v>1</v>
      </c>
      <c r="F41" s="113"/>
      <c r="G41" s="113"/>
      <c r="H41" s="113"/>
      <c r="I41" s="113"/>
      <c r="J41" s="113"/>
      <c r="K41" s="113"/>
      <c r="L41" s="107"/>
      <c r="M41" s="53"/>
      <c r="N41" s="53"/>
      <c r="O41" s="53"/>
      <c r="P41" s="90"/>
    </row>
    <row r="42" spans="1:16">
      <c r="A42" s="110"/>
      <c r="B42" s="71"/>
      <c r="C42" s="116" t="s">
        <v>107</v>
      </c>
      <c r="D42" s="118" t="s">
        <v>98</v>
      </c>
      <c r="E42" s="111">
        <v>0.09</v>
      </c>
      <c r="F42" s="113"/>
      <c r="G42" s="113"/>
      <c r="H42" s="113"/>
      <c r="I42" s="113"/>
      <c r="J42" s="113"/>
      <c r="K42" s="113"/>
      <c r="L42" s="107"/>
      <c r="M42" s="53"/>
      <c r="N42" s="53"/>
      <c r="O42" s="53"/>
      <c r="P42" s="90"/>
    </row>
    <row r="43" spans="1:16">
      <c r="A43" s="110">
        <v>2.2000000000000002</v>
      </c>
      <c r="B43" s="71"/>
      <c r="C43" s="110" t="s">
        <v>109</v>
      </c>
      <c r="D43" s="118" t="s">
        <v>81</v>
      </c>
      <c r="E43" s="111">
        <v>1</v>
      </c>
      <c r="F43" s="113"/>
      <c r="G43" s="113"/>
      <c r="H43" s="113"/>
      <c r="I43" s="113"/>
      <c r="J43" s="113"/>
      <c r="K43" s="113"/>
      <c r="L43" s="107"/>
      <c r="M43" s="53"/>
      <c r="N43" s="53"/>
      <c r="O43" s="53"/>
      <c r="P43" s="90"/>
    </row>
    <row r="44" spans="1:16">
      <c r="A44" s="110"/>
      <c r="B44" s="71"/>
      <c r="C44" s="116" t="s">
        <v>110</v>
      </c>
      <c r="D44" s="118" t="s">
        <v>92</v>
      </c>
      <c r="E44" s="111">
        <v>26</v>
      </c>
      <c r="F44" s="113"/>
      <c r="G44" s="113"/>
      <c r="H44" s="113"/>
      <c r="I44" s="113"/>
      <c r="J44" s="113"/>
      <c r="K44" s="113"/>
      <c r="L44" s="107"/>
      <c r="M44" s="53"/>
      <c r="N44" s="53"/>
      <c r="O44" s="53"/>
      <c r="P44" s="90"/>
    </row>
    <row r="45" spans="1:16">
      <c r="A45" s="130">
        <v>3</v>
      </c>
      <c r="B45" s="71"/>
      <c r="C45" s="130" t="s">
        <v>111</v>
      </c>
      <c r="D45" s="118"/>
      <c r="E45" s="111"/>
      <c r="F45" s="113"/>
      <c r="G45" s="113"/>
      <c r="H45" s="113"/>
      <c r="I45" s="113"/>
      <c r="J45" s="113"/>
      <c r="K45" s="113"/>
      <c r="L45" s="107"/>
      <c r="M45" s="53"/>
      <c r="N45" s="53"/>
      <c r="O45" s="53"/>
      <c r="P45" s="90"/>
    </row>
    <row r="46" spans="1:16">
      <c r="A46" s="110">
        <v>3.1</v>
      </c>
      <c r="B46"/>
      <c r="C46" s="110" t="s">
        <v>112</v>
      </c>
      <c r="D46" s="118" t="s">
        <v>80</v>
      </c>
      <c r="E46" s="111">
        <v>17</v>
      </c>
      <c r="F46" s="113"/>
      <c r="G46" s="113"/>
      <c r="H46" s="113"/>
      <c r="I46" s="113"/>
      <c r="J46" s="113"/>
      <c r="K46" s="113"/>
      <c r="L46" s="107"/>
      <c r="M46" s="53"/>
      <c r="N46" s="53"/>
      <c r="O46" s="53"/>
      <c r="P46" s="90"/>
    </row>
    <row r="47" spans="1:16">
      <c r="A47" s="110"/>
      <c r="B47" s="71"/>
      <c r="C47" s="116" t="s">
        <v>113</v>
      </c>
      <c r="D47" s="118" t="s">
        <v>98</v>
      </c>
      <c r="E47" s="111">
        <v>0.5</v>
      </c>
      <c r="F47" s="113"/>
      <c r="G47" s="113"/>
      <c r="H47" s="113"/>
      <c r="I47" s="113"/>
      <c r="J47" s="113"/>
      <c r="K47" s="113"/>
      <c r="L47" s="107"/>
      <c r="M47" s="53"/>
      <c r="N47" s="53"/>
      <c r="O47" s="53"/>
      <c r="P47" s="90"/>
    </row>
    <row r="48" spans="1:16">
      <c r="A48" s="110"/>
      <c r="B48" s="71"/>
      <c r="C48" s="116" t="s">
        <v>114</v>
      </c>
      <c r="D48" s="118" t="s">
        <v>80</v>
      </c>
      <c r="E48" s="111">
        <v>0.72</v>
      </c>
      <c r="F48" s="113"/>
      <c r="G48" s="113"/>
      <c r="H48" s="113"/>
      <c r="I48" s="113"/>
      <c r="J48" s="113"/>
      <c r="K48" s="113"/>
      <c r="L48" s="107"/>
      <c r="M48" s="53"/>
      <c r="N48" s="53"/>
      <c r="O48" s="53"/>
      <c r="P48" s="90"/>
    </row>
    <row r="49" spans="1:16" ht="26.4">
      <c r="A49" s="110">
        <v>3.2</v>
      </c>
      <c r="B49" s="71"/>
      <c r="C49" s="110" t="s">
        <v>116</v>
      </c>
      <c r="D49" s="118" t="s">
        <v>80</v>
      </c>
      <c r="E49" s="111">
        <v>17</v>
      </c>
      <c r="F49" s="113"/>
      <c r="G49" s="113"/>
      <c r="H49" s="113"/>
      <c r="I49" s="113"/>
      <c r="J49" s="113"/>
      <c r="K49" s="113"/>
      <c r="L49" s="107"/>
      <c r="M49" s="53"/>
      <c r="N49" s="53"/>
      <c r="O49" s="53"/>
      <c r="P49" s="90"/>
    </row>
    <row r="50" spans="1:16">
      <c r="A50" s="130">
        <v>4</v>
      </c>
      <c r="B50"/>
      <c r="C50" s="130" t="s">
        <v>118</v>
      </c>
      <c r="D50" s="118"/>
      <c r="E50" s="111"/>
      <c r="F50" s="113"/>
      <c r="G50" s="113"/>
      <c r="H50" s="113"/>
      <c r="I50" s="113"/>
      <c r="J50" s="113"/>
      <c r="K50" s="113"/>
      <c r="L50" s="107"/>
      <c r="M50" s="53"/>
      <c r="N50" s="53"/>
      <c r="O50" s="53"/>
      <c r="P50" s="90"/>
    </row>
    <row r="51" spans="1:16">
      <c r="A51" s="110">
        <v>4.0999999999999996</v>
      </c>
      <c r="B51" s="71"/>
      <c r="C51" s="110" t="s">
        <v>119</v>
      </c>
      <c r="D51" s="118" t="s">
        <v>80</v>
      </c>
      <c r="E51" s="111">
        <v>17</v>
      </c>
      <c r="F51" s="113"/>
      <c r="G51" s="113"/>
      <c r="H51" s="113"/>
      <c r="I51" s="113"/>
      <c r="J51" s="113"/>
      <c r="K51" s="113"/>
      <c r="L51" s="107"/>
      <c r="M51" s="53"/>
      <c r="N51" s="53"/>
      <c r="O51" s="53"/>
      <c r="P51" s="90"/>
    </row>
    <row r="52" spans="1:16">
      <c r="A52" s="110"/>
      <c r="B52" s="71"/>
      <c r="C52" s="116" t="s">
        <v>120</v>
      </c>
      <c r="D52" s="118" t="s">
        <v>80</v>
      </c>
      <c r="E52" s="111">
        <v>17</v>
      </c>
      <c r="F52" s="113"/>
      <c r="G52" s="113"/>
      <c r="H52" s="113"/>
      <c r="I52" s="113"/>
      <c r="J52" s="113"/>
      <c r="K52" s="113"/>
      <c r="L52" s="107"/>
      <c r="M52" s="53"/>
      <c r="N52" s="53"/>
      <c r="O52" s="53"/>
      <c r="P52" s="90"/>
    </row>
    <row r="53" spans="1:16">
      <c r="A53" s="110"/>
      <c r="B53" s="71"/>
      <c r="C53" s="116" t="s">
        <v>124</v>
      </c>
      <c r="D53" s="118" t="s">
        <v>125</v>
      </c>
      <c r="E53" s="111">
        <v>10</v>
      </c>
      <c r="F53" s="113"/>
      <c r="G53" s="113"/>
      <c r="H53" s="113"/>
      <c r="I53" s="113"/>
      <c r="J53" s="113"/>
      <c r="K53" s="113"/>
      <c r="L53" s="107"/>
      <c r="M53" s="53"/>
      <c r="N53" s="53"/>
      <c r="O53" s="53"/>
      <c r="P53" s="90"/>
    </row>
    <row r="54" spans="1:16">
      <c r="A54" s="130">
        <v>5</v>
      </c>
      <c r="B54" s="71"/>
      <c r="C54" s="130" t="s">
        <v>126</v>
      </c>
      <c r="D54" s="118"/>
      <c r="E54" s="111"/>
      <c r="F54" s="113"/>
      <c r="G54" s="113"/>
      <c r="H54" s="113"/>
      <c r="I54" s="113"/>
      <c r="J54" s="113"/>
      <c r="K54" s="113"/>
      <c r="L54" s="107"/>
      <c r="M54" s="53"/>
      <c r="N54" s="53"/>
      <c r="O54" s="53"/>
      <c r="P54" s="90"/>
    </row>
    <row r="55" spans="1:16">
      <c r="A55" s="110">
        <v>5.0999999999999996</v>
      </c>
      <c r="B55" s="71"/>
      <c r="C55" s="110" t="s">
        <v>127</v>
      </c>
      <c r="D55" s="118" t="s">
        <v>80</v>
      </c>
      <c r="E55" s="111">
        <v>4</v>
      </c>
      <c r="F55" s="113"/>
      <c r="G55" s="113"/>
      <c r="H55" s="113"/>
      <c r="I55" s="113"/>
      <c r="J55" s="113"/>
      <c r="K55" s="113"/>
      <c r="L55" s="107"/>
      <c r="M55" s="53"/>
      <c r="N55" s="53"/>
      <c r="O55" s="53"/>
      <c r="P55" s="90"/>
    </row>
    <row r="56" spans="1:16">
      <c r="A56" s="119"/>
      <c r="B56" s="51"/>
      <c r="C56" s="55"/>
      <c r="D56" s="118"/>
      <c r="E56" s="60"/>
      <c r="F56" s="53"/>
      <c r="G56" s="53"/>
      <c r="H56" s="53"/>
      <c r="I56" s="53"/>
      <c r="J56" s="53"/>
      <c r="K56" s="105"/>
      <c r="L56" s="107"/>
      <c r="M56" s="53"/>
      <c r="N56" s="53"/>
      <c r="O56" s="53"/>
      <c r="P56" s="90"/>
    </row>
    <row r="57" spans="1:16" s="29" customFormat="1" ht="3" customHeight="1">
      <c r="A57" s="91"/>
      <c r="B57" s="57"/>
      <c r="C57" s="58"/>
      <c r="D57" s="57"/>
      <c r="E57" s="57"/>
      <c r="F57" s="57"/>
      <c r="G57" s="56"/>
      <c r="H57" s="51"/>
      <c r="I57" s="51"/>
      <c r="J57" s="51"/>
      <c r="K57" s="104"/>
      <c r="L57" s="108"/>
      <c r="M57" s="59"/>
      <c r="N57" s="59"/>
      <c r="O57" s="59"/>
      <c r="P57" s="89"/>
    </row>
    <row r="58" spans="1:16" ht="13.8" thickBot="1">
      <c r="A58" s="186" t="s">
        <v>31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8"/>
      <c r="L58" s="109">
        <f>SUM(L22:L57)</f>
        <v>0</v>
      </c>
      <c r="M58" s="92">
        <f>SUM(M22:M57)</f>
        <v>0</v>
      </c>
      <c r="N58" s="92">
        <f>SUM(N22:N57)</f>
        <v>0</v>
      </c>
      <c r="O58" s="92">
        <f>SUM(O22:O57)</f>
        <v>0</v>
      </c>
      <c r="P58" s="93">
        <f>SUM(P22:P57)</f>
        <v>0</v>
      </c>
    </row>
    <row r="59" spans="1:16">
      <c r="A59" s="202" t="s">
        <v>131</v>
      </c>
      <c r="B59" s="203"/>
      <c r="C59" s="203"/>
      <c r="D59" s="203"/>
      <c r="E59" s="203"/>
      <c r="F59" s="203"/>
      <c r="G59" s="203"/>
      <c r="H59" s="204"/>
      <c r="I59" s="205"/>
      <c r="J59" s="206"/>
      <c r="K59" s="206"/>
      <c r="L59" s="206"/>
      <c r="M59" s="206"/>
      <c r="N59" s="206"/>
      <c r="O59" s="207"/>
      <c r="P59" s="83">
        <f>ROUND(P58*12%,2)</f>
        <v>0</v>
      </c>
    </row>
    <row r="60" spans="1:16">
      <c r="A60" s="208" t="s">
        <v>132</v>
      </c>
      <c r="B60" s="209"/>
      <c r="C60" s="209"/>
      <c r="D60" s="209"/>
      <c r="E60" s="209"/>
      <c r="F60" s="209"/>
      <c r="G60" s="209"/>
      <c r="H60" s="210"/>
      <c r="I60" s="211"/>
      <c r="J60" s="212"/>
      <c r="K60" s="212"/>
      <c r="L60" s="212"/>
      <c r="M60" s="212"/>
      <c r="N60" s="212"/>
      <c r="O60" s="213"/>
      <c r="P60" s="81">
        <f>ROUND(P59*10%,2)</f>
        <v>0</v>
      </c>
    </row>
    <row r="61" spans="1:16">
      <c r="A61" s="214" t="s">
        <v>133</v>
      </c>
      <c r="B61" s="209"/>
      <c r="C61" s="209"/>
      <c r="D61" s="209"/>
      <c r="E61" s="209"/>
      <c r="F61" s="209"/>
      <c r="G61" s="209"/>
      <c r="H61" s="210"/>
      <c r="I61" s="211"/>
      <c r="J61" s="212"/>
      <c r="K61" s="212"/>
      <c r="L61" s="212"/>
      <c r="M61" s="212"/>
      <c r="N61" s="212"/>
      <c r="O61" s="213"/>
      <c r="P61" s="81">
        <f>ROUND(P58*8%,2)</f>
        <v>0</v>
      </c>
    </row>
    <row r="62" spans="1:16" ht="13.8" thickBot="1">
      <c r="A62" s="215" t="s">
        <v>46</v>
      </c>
      <c r="B62" s="216"/>
      <c r="C62" s="216"/>
      <c r="D62" s="216"/>
      <c r="E62" s="216"/>
      <c r="F62" s="216"/>
      <c r="G62" s="216"/>
      <c r="H62" s="217"/>
      <c r="I62" s="218"/>
      <c r="J62" s="219"/>
      <c r="K62" s="219"/>
      <c r="L62" s="219"/>
      <c r="M62" s="219"/>
      <c r="N62" s="219"/>
      <c r="O62" s="220"/>
      <c r="P62" s="82">
        <f>SUM(P58:P58:P59,P61)</f>
        <v>0</v>
      </c>
    </row>
    <row r="63" spans="1:16">
      <c r="A63" s="221" t="s">
        <v>47</v>
      </c>
      <c r="B63" s="222"/>
      <c r="C63" s="222"/>
      <c r="D63" s="222"/>
      <c r="E63" s="222"/>
      <c r="F63" s="222"/>
      <c r="G63" s="222"/>
      <c r="H63" s="223"/>
      <c r="I63" s="224"/>
      <c r="J63" s="225"/>
      <c r="K63" s="225"/>
      <c r="L63" s="225"/>
      <c r="M63" s="225"/>
      <c r="N63" s="225"/>
      <c r="O63" s="226"/>
      <c r="P63" s="83">
        <f>ROUND(P62*21%,2)</f>
        <v>0</v>
      </c>
    </row>
    <row r="64" spans="1:16" ht="13.8" thickBot="1">
      <c r="A64" s="227" t="s">
        <v>48</v>
      </c>
      <c r="B64" s="228"/>
      <c r="C64" s="228"/>
      <c r="D64" s="228"/>
      <c r="E64" s="228"/>
      <c r="F64" s="228"/>
      <c r="G64" s="228"/>
      <c r="H64" s="229"/>
      <c r="I64" s="230"/>
      <c r="J64" s="231"/>
      <c r="K64" s="231"/>
      <c r="L64" s="231"/>
      <c r="M64" s="231"/>
      <c r="N64" s="231"/>
      <c r="O64" s="232"/>
      <c r="P64" s="84">
        <f>SUM(P62:P63)</f>
        <v>0</v>
      </c>
    </row>
    <row r="65" spans="1:16">
      <c r="A65" s="85"/>
      <c r="B65" s="85"/>
      <c r="C65" s="85"/>
      <c r="D65" s="85"/>
      <c r="E65" s="85"/>
      <c r="F65" s="85"/>
      <c r="G65" s="85"/>
      <c r="H65" s="85"/>
      <c r="I65" s="86"/>
      <c r="J65" s="86"/>
      <c r="K65" s="86"/>
      <c r="L65" s="86"/>
      <c r="M65" s="86"/>
      <c r="N65" s="86"/>
      <c r="O65" s="86"/>
      <c r="P65" s="87"/>
    </row>
    <row r="66" spans="1:16">
      <c r="A66" s="85"/>
      <c r="B66" s="85"/>
      <c r="C66" s="85"/>
      <c r="D66" s="85"/>
      <c r="E66" s="85"/>
      <c r="F66" s="85"/>
      <c r="G66" s="85"/>
      <c r="H66" s="85"/>
      <c r="I66" s="86"/>
      <c r="J66" s="86"/>
      <c r="K66" s="86"/>
      <c r="L66" s="86"/>
      <c r="M66" s="86"/>
      <c r="N66" s="86"/>
      <c r="O66" s="86"/>
      <c r="P66" s="87"/>
    </row>
    <row r="67" spans="1:16">
      <c r="B67" s="30" t="s">
        <v>26</v>
      </c>
      <c r="C67" s="31">
        <f>Kopsavilkums!C38</f>
        <v>0</v>
      </c>
      <c r="D67" s="31"/>
      <c r="I67" s="30"/>
      <c r="J67" s="31"/>
    </row>
    <row r="68" spans="1:16">
      <c r="B68" s="30"/>
      <c r="C68" s="95" t="s">
        <v>50</v>
      </c>
      <c r="D68" s="31"/>
      <c r="I68" s="30"/>
      <c r="J68" s="31"/>
    </row>
    <row r="69" spans="1:16">
      <c r="I69" s="30"/>
      <c r="J69" s="31">
        <f>Kopsavilkums!C48</f>
        <v>0</v>
      </c>
    </row>
  </sheetData>
  <sheetProtection selectLockedCells="1" selectUnlockedCells="1"/>
  <mergeCells count="26">
    <mergeCell ref="A63:H63"/>
    <mergeCell ref="I63:O63"/>
    <mergeCell ref="A64:H64"/>
    <mergeCell ref="I64:O64"/>
    <mergeCell ref="A60:H60"/>
    <mergeCell ref="I60:O60"/>
    <mergeCell ref="A61:H61"/>
    <mergeCell ref="I61:O61"/>
    <mergeCell ref="A62:H62"/>
    <mergeCell ref="I62:O62"/>
    <mergeCell ref="F19:K19"/>
    <mergeCell ref="L19:P19"/>
    <mergeCell ref="A58:K58"/>
    <mergeCell ref="A59:H59"/>
    <mergeCell ref="I59:O59"/>
    <mergeCell ref="A19:A20"/>
    <mergeCell ref="B19:B20"/>
    <mergeCell ref="C19:C20"/>
    <mergeCell ref="D19:D20"/>
    <mergeCell ref="E19:E20"/>
    <mergeCell ref="K17:L17"/>
    <mergeCell ref="A1:P1"/>
    <mergeCell ref="A2:P2"/>
    <mergeCell ref="A3:P3"/>
    <mergeCell ref="K16:M16"/>
    <mergeCell ref="N16:O16"/>
  </mergeCells>
  <printOptions horizontalCentered="1"/>
  <pageMargins left="0.11811023622047245" right="0.11811023622047245" top="0.98425196850393704" bottom="0.39370078740157483" header="0.39370078740157483" footer="0.51181102362204722"/>
  <pageSetup paperSize="9" scale="80" firstPageNumber="4" orientation="landscape" useFirstPageNumber="1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Koptāme</vt:lpstr>
      <vt:lpstr>Kopsavilkums</vt:lpstr>
      <vt:lpstr>Buvlaukums</vt:lpstr>
      <vt:lpstr>Demontaza</vt:lpstr>
      <vt:lpstr>Buvdarbi</vt:lpstr>
      <vt:lpstr>Buvdarbi!Excel_BuiltIn__FilterDatabase</vt:lpstr>
      <vt:lpstr>Buvlaukums!Excel_BuiltIn__FilterDatabase</vt:lpstr>
      <vt:lpstr>Demontaza!Excel_BuiltIn__FilterDatabase</vt:lpstr>
      <vt:lpstr>Kopsavilkums!Print_Area</vt:lpstr>
      <vt:lpstr>Koptāme!Print_Area</vt:lpstr>
      <vt:lpstr>Buvdarbi!Print_Titles</vt:lpstr>
      <vt:lpstr>Buvlaukums!Print_Titles</vt:lpstr>
      <vt:lpstr>Demontaza!Print_Titles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Serjoga85</dc:creator>
  <cp:lastModifiedBy>Ieva</cp:lastModifiedBy>
  <cp:revision>0</cp:revision>
  <cp:lastPrinted>2020-03-02T11:59:58Z</cp:lastPrinted>
  <dcterms:created xsi:type="dcterms:W3CDTF">1996-10-14T23:33:28Z</dcterms:created>
  <dcterms:modified xsi:type="dcterms:W3CDTF">2025-04-19T14:08:25Z</dcterms:modified>
</cp:coreProperties>
</file>